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05DB897-E0C4-42C6-BF24-6588B859DA72}" xr6:coauthVersionLast="45" xr6:coauthVersionMax="45" xr10:uidLastSave="{00000000-0000-0000-0000-000000000000}"/>
  <bookViews>
    <workbookView xWindow="-108" yWindow="-108" windowWidth="23256" windowHeight="12576" tabRatio="1000" firstSheet="18" activeTab="25" xr2:uid="{00000000-000D-0000-FFFF-FFFF00000000}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pozastavene, odňaté ŠP" sheetId="27" r:id="rId21"/>
    <sheet name="17 HI konania" sheetId="30" r:id="rId22"/>
    <sheet name="18 HI pozastavene,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Print_Area" localSheetId="21">'17 HI konania'!$A$1:$B$22</definedName>
    <definedName name="_xlnm.Print_Area" localSheetId="22">'18 HI pozastavene, odňatie '!$A$1:$C$8</definedName>
    <definedName name="_xlnm.Print_Area" localSheetId="16">'T12 záverečné práce'!$A$1:$K$8</definedName>
    <definedName name="_xlnm.Print_Area" localSheetId="17">'T13 publ činnosť'!$A$1:$K$24</definedName>
    <definedName name="_xlnm.Print_Area" localSheetId="19">'T15 štud.program - ŠP'!$A$1:$F$111</definedName>
    <definedName name="_xlnm.Print_Area" localSheetId="24">'T20 Ostatné (nevýsk.) projekty'!$A$1:$L$18</definedName>
    <definedName name="_xlnm.Print_Area" localSheetId="5">'T3a - I.stupeň prijatia'!$A$1:$J$55</definedName>
    <definedName name="_xlnm.Print_Area" localSheetId="7">'T3C - III stupeň prijatia'!$A$1:$J$54</definedName>
    <definedName name="_xlnm.Print_Area" localSheetId="13">'T9 výberové konania'!$A$1:$I$12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16" l="1"/>
  <c r="J22" i="16"/>
  <c r="I22" i="16"/>
  <c r="I24" i="16" s="1"/>
  <c r="I25" i="16" s="1"/>
  <c r="H22" i="16"/>
  <c r="H24" i="16" s="1"/>
  <c r="H25" i="16" s="1"/>
  <c r="G22" i="16"/>
  <c r="F22" i="16"/>
  <c r="E22" i="16"/>
  <c r="E24" i="16" s="1"/>
  <c r="E25" i="16" s="1"/>
  <c r="D22" i="16"/>
  <c r="D24" i="16" s="1"/>
  <c r="D25" i="16" s="1"/>
  <c r="C22" i="16"/>
  <c r="B22" i="16"/>
  <c r="B24" i="16"/>
  <c r="B25" i="16" s="1"/>
  <c r="C24" i="16"/>
  <c r="C25" i="16" s="1"/>
  <c r="F24" i="16"/>
  <c r="F25" i="16" s="1"/>
  <c r="G24" i="16"/>
  <c r="G25" i="16" s="1"/>
  <c r="J24" i="16"/>
  <c r="J25" i="16" s="1"/>
  <c r="K24" i="16"/>
  <c r="K25" i="16" s="1"/>
  <c r="K11" i="16"/>
  <c r="J11" i="16"/>
  <c r="I11" i="16"/>
  <c r="H11" i="16"/>
  <c r="G11" i="16"/>
  <c r="F11" i="16"/>
  <c r="E11" i="16"/>
  <c r="D11" i="16"/>
  <c r="C11" i="16"/>
  <c r="B11" i="16"/>
  <c r="J19" i="6" l="1"/>
  <c r="J18" i="35" l="1"/>
  <c r="J9" i="35"/>
  <c r="J111" i="34"/>
  <c r="J95" i="34"/>
  <c r="J90" i="34"/>
  <c r="J68" i="34"/>
  <c r="J52" i="34"/>
  <c r="D29" i="10"/>
  <c r="D30" i="10" s="1"/>
  <c r="C29" i="10"/>
  <c r="C30" i="10" s="1"/>
  <c r="B29" i="10"/>
  <c r="B30" i="10" s="1"/>
  <c r="K21" i="9"/>
  <c r="K22" i="9" s="1"/>
  <c r="J19" i="9"/>
  <c r="J21" i="9" s="1"/>
  <c r="J22" i="9" s="1"/>
  <c r="I19" i="9"/>
  <c r="H19" i="9"/>
  <c r="G19" i="9"/>
  <c r="G21" i="9" s="1"/>
  <c r="G22" i="9" s="1"/>
  <c r="F19" i="9"/>
  <c r="F21" i="9" s="1"/>
  <c r="F22" i="9" s="1"/>
  <c r="E19" i="9"/>
  <c r="E21" i="9" s="1"/>
  <c r="E22" i="9" s="1"/>
  <c r="D19" i="9"/>
  <c r="D21" i="9" s="1"/>
  <c r="D22" i="9" s="1"/>
  <c r="C19" i="9"/>
  <c r="C21" i="9" s="1"/>
  <c r="C22" i="9" s="1"/>
  <c r="B19" i="9"/>
  <c r="B21" i="9" s="1"/>
  <c r="B22" i="9" s="1"/>
  <c r="I10" i="9"/>
  <c r="J96" i="34" l="1"/>
  <c r="M12" i="13"/>
  <c r="L12" i="13"/>
  <c r="K12" i="13"/>
  <c r="J12" i="13"/>
  <c r="I12" i="13"/>
  <c r="H12" i="13"/>
  <c r="G12" i="13"/>
  <c r="F12" i="13"/>
  <c r="E12" i="13"/>
  <c r="D12" i="13"/>
  <c r="C12" i="13"/>
  <c r="H8" i="13"/>
  <c r="B8" i="13"/>
  <c r="H7" i="13"/>
  <c r="B7" i="13"/>
  <c r="H6" i="13"/>
  <c r="B6" i="13"/>
  <c r="H5" i="13"/>
  <c r="B5" i="13"/>
  <c r="H4" i="13"/>
  <c r="B4" i="13"/>
  <c r="K7" i="18" l="1"/>
  <c r="J7" i="18"/>
  <c r="I7" i="18"/>
  <c r="H7" i="18"/>
  <c r="G7" i="18"/>
  <c r="F7" i="18"/>
  <c r="E7" i="18"/>
  <c r="D7" i="18"/>
  <c r="C7" i="18"/>
  <c r="B7" i="18"/>
  <c r="J18" i="3"/>
  <c r="I18" i="3"/>
  <c r="H18" i="3"/>
  <c r="G18" i="3"/>
  <c r="F18" i="3"/>
  <c r="E18" i="3"/>
  <c r="D18" i="3"/>
  <c r="C18" i="3"/>
  <c r="J17" i="3"/>
  <c r="I17" i="3"/>
  <c r="H17" i="3"/>
  <c r="G17" i="3"/>
  <c r="F17" i="3"/>
  <c r="E17" i="3"/>
  <c r="D17" i="3"/>
  <c r="C17" i="3"/>
  <c r="J16" i="3"/>
  <c r="I16" i="3"/>
  <c r="H16" i="3"/>
  <c r="G16" i="3"/>
  <c r="F16" i="3"/>
  <c r="E16" i="3"/>
  <c r="D16" i="3"/>
  <c r="C16" i="3"/>
  <c r="J15" i="3"/>
  <c r="J19" i="3" s="1"/>
  <c r="I15" i="3"/>
  <c r="I19" i="3" s="1"/>
  <c r="H15" i="3"/>
  <c r="H19" i="3" s="1"/>
  <c r="G15" i="3"/>
  <c r="G19" i="3" s="1"/>
  <c r="F15" i="3"/>
  <c r="F19" i="3" s="1"/>
  <c r="E15" i="3"/>
  <c r="E19" i="3" s="1"/>
  <c r="D15" i="3"/>
  <c r="D19" i="3" s="1"/>
  <c r="C15" i="3"/>
  <c r="C19" i="3" s="1"/>
  <c r="J14" i="3"/>
  <c r="I14" i="3"/>
  <c r="H14" i="3"/>
  <c r="G14" i="3"/>
  <c r="F14" i="3"/>
  <c r="E14" i="3"/>
  <c r="D14" i="3"/>
  <c r="C14" i="3"/>
  <c r="J9" i="3"/>
  <c r="I9" i="3"/>
  <c r="H9" i="3"/>
  <c r="G9" i="3"/>
  <c r="F9" i="3"/>
  <c r="E9" i="3"/>
  <c r="D9" i="3"/>
  <c r="C9" i="3"/>
  <c r="E53" i="6"/>
  <c r="D53" i="6"/>
  <c r="C53" i="6"/>
  <c r="B53" i="6"/>
  <c r="I52" i="6"/>
  <c r="H52" i="6"/>
  <c r="G52" i="6"/>
  <c r="F52" i="6"/>
  <c r="I51" i="6"/>
  <c r="H51" i="6"/>
  <c r="G51" i="6"/>
  <c r="F51" i="6"/>
  <c r="I50" i="6"/>
  <c r="H50" i="6"/>
  <c r="G50" i="6"/>
  <c r="F50" i="6"/>
  <c r="I49" i="6"/>
  <c r="H49" i="6"/>
  <c r="G49" i="6"/>
  <c r="F49" i="6"/>
  <c r="I48" i="6"/>
  <c r="H48" i="6"/>
  <c r="G48" i="6"/>
  <c r="F48" i="6"/>
  <c r="E43" i="6"/>
  <c r="D43" i="6"/>
  <c r="C43" i="6"/>
  <c r="B43" i="6"/>
  <c r="I42" i="6"/>
  <c r="H42" i="6"/>
  <c r="G42" i="6"/>
  <c r="F42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I36" i="6"/>
  <c r="H36" i="6"/>
  <c r="G36" i="6"/>
  <c r="F36" i="6"/>
  <c r="I35" i="6"/>
  <c r="H35" i="6"/>
  <c r="G35" i="6"/>
  <c r="F35" i="6"/>
  <c r="I34" i="6"/>
  <c r="H34" i="6"/>
  <c r="G34" i="6"/>
  <c r="F34" i="6"/>
  <c r="I33" i="6"/>
  <c r="H33" i="6"/>
  <c r="G33" i="6"/>
  <c r="F33" i="6"/>
  <c r="I32" i="6"/>
  <c r="H32" i="6"/>
  <c r="G32" i="6"/>
  <c r="F32" i="6"/>
  <c r="F28" i="6"/>
  <c r="E28" i="6"/>
  <c r="D28" i="6"/>
  <c r="C28" i="6"/>
  <c r="B28" i="6"/>
  <c r="J27" i="6"/>
  <c r="I27" i="6"/>
  <c r="H27" i="6"/>
  <c r="G27" i="6"/>
  <c r="J26" i="6"/>
  <c r="I26" i="6"/>
  <c r="H26" i="6"/>
  <c r="G26" i="6"/>
  <c r="J25" i="6"/>
  <c r="I25" i="6"/>
  <c r="H25" i="6"/>
  <c r="G25" i="6"/>
  <c r="J24" i="6"/>
  <c r="I24" i="6"/>
  <c r="H24" i="6"/>
  <c r="G24" i="6"/>
  <c r="J23" i="6"/>
  <c r="I23" i="6"/>
  <c r="H23" i="6"/>
  <c r="G23" i="6"/>
  <c r="J22" i="6"/>
  <c r="I22" i="6"/>
  <c r="H22" i="6"/>
  <c r="G22" i="6"/>
  <c r="J21" i="6"/>
  <c r="I21" i="6"/>
  <c r="H21" i="6"/>
  <c r="G21" i="6"/>
  <c r="J20" i="6"/>
  <c r="I20" i="6"/>
  <c r="H20" i="6"/>
  <c r="G20" i="6"/>
  <c r="I19" i="6"/>
  <c r="H19" i="6"/>
  <c r="G19" i="6"/>
  <c r="F15" i="6"/>
  <c r="E15" i="6"/>
  <c r="D15" i="6"/>
  <c r="C15" i="6"/>
  <c r="B15" i="6"/>
  <c r="J14" i="6"/>
  <c r="I14" i="6"/>
  <c r="H14" i="6"/>
  <c r="G14" i="6"/>
  <c r="J13" i="6"/>
  <c r="I13" i="6"/>
  <c r="H13" i="6"/>
  <c r="G13" i="6"/>
  <c r="J12" i="6"/>
  <c r="I12" i="6"/>
  <c r="H12" i="6"/>
  <c r="G12" i="6"/>
  <c r="J11" i="6"/>
  <c r="I11" i="6"/>
  <c r="H11" i="6"/>
  <c r="G11" i="6"/>
  <c r="J10" i="6"/>
  <c r="I10" i="6"/>
  <c r="H10" i="6"/>
  <c r="G10" i="6"/>
  <c r="J9" i="6"/>
  <c r="I9" i="6"/>
  <c r="H9" i="6"/>
  <c r="G9" i="6"/>
  <c r="J8" i="6"/>
  <c r="I8" i="6"/>
  <c r="H8" i="6"/>
  <c r="G8" i="6"/>
  <c r="J7" i="6"/>
  <c r="I7" i="6"/>
  <c r="H7" i="6"/>
  <c r="G7" i="6"/>
  <c r="J6" i="6"/>
  <c r="I6" i="6"/>
  <c r="H6" i="6"/>
  <c r="G6" i="6"/>
  <c r="J5" i="6"/>
  <c r="I5" i="6"/>
  <c r="H5" i="6"/>
  <c r="G5" i="6"/>
  <c r="J4" i="6"/>
  <c r="I4" i="6"/>
  <c r="H4" i="6"/>
  <c r="G4" i="6"/>
  <c r="E56" i="5"/>
  <c r="D56" i="5"/>
  <c r="C56" i="5"/>
  <c r="B56" i="5"/>
  <c r="I55" i="5"/>
  <c r="H55" i="5"/>
  <c r="G55" i="5"/>
  <c r="F55" i="5"/>
  <c r="I54" i="5"/>
  <c r="H54" i="5"/>
  <c r="G54" i="5"/>
  <c r="F54" i="5"/>
  <c r="I53" i="5"/>
  <c r="H53" i="5"/>
  <c r="G53" i="5"/>
  <c r="F53" i="5"/>
  <c r="I52" i="5"/>
  <c r="H52" i="5"/>
  <c r="G52" i="5"/>
  <c r="F52" i="5"/>
  <c r="I51" i="5"/>
  <c r="H51" i="5"/>
  <c r="G51" i="5"/>
  <c r="F51" i="5"/>
  <c r="I50" i="5"/>
  <c r="H50" i="5"/>
  <c r="G50" i="5"/>
  <c r="F50" i="5"/>
  <c r="I49" i="5"/>
  <c r="H49" i="5"/>
  <c r="G49" i="5"/>
  <c r="F49" i="5"/>
  <c r="E45" i="5"/>
  <c r="D45" i="5"/>
  <c r="C45" i="5"/>
  <c r="B45" i="5"/>
  <c r="I44" i="5"/>
  <c r="H44" i="5"/>
  <c r="G44" i="5"/>
  <c r="F44" i="5"/>
  <c r="I43" i="5"/>
  <c r="H43" i="5"/>
  <c r="G43" i="5"/>
  <c r="F43" i="5"/>
  <c r="I42" i="5"/>
  <c r="H42" i="5"/>
  <c r="G42" i="5"/>
  <c r="F42" i="5"/>
  <c r="I41" i="5"/>
  <c r="H41" i="5"/>
  <c r="G41" i="5"/>
  <c r="F41" i="5"/>
  <c r="I40" i="5"/>
  <c r="H40" i="5"/>
  <c r="G40" i="5"/>
  <c r="F40" i="5"/>
  <c r="I39" i="5"/>
  <c r="H39" i="5"/>
  <c r="G39" i="5"/>
  <c r="F39" i="5"/>
  <c r="I38" i="5"/>
  <c r="H38" i="5"/>
  <c r="G38" i="5"/>
  <c r="F38" i="5"/>
  <c r="I37" i="5"/>
  <c r="H37" i="5"/>
  <c r="G37" i="5"/>
  <c r="F37" i="5"/>
  <c r="I36" i="5"/>
  <c r="H36" i="5"/>
  <c r="G36" i="5"/>
  <c r="F36" i="5"/>
  <c r="I35" i="5"/>
  <c r="H35" i="5"/>
  <c r="G35" i="5"/>
  <c r="F35" i="5"/>
  <c r="I34" i="5"/>
  <c r="H34" i="5"/>
  <c r="G34" i="5"/>
  <c r="F34" i="5"/>
  <c r="I33" i="5"/>
  <c r="H33" i="5"/>
  <c r="G33" i="5"/>
  <c r="F33" i="5"/>
  <c r="F29" i="5"/>
  <c r="E29" i="5"/>
  <c r="D29" i="5"/>
  <c r="C29" i="5"/>
  <c r="B29" i="5"/>
  <c r="J28" i="5"/>
  <c r="I28" i="5"/>
  <c r="H28" i="5"/>
  <c r="G28" i="5"/>
  <c r="J27" i="5"/>
  <c r="I27" i="5"/>
  <c r="H27" i="5"/>
  <c r="G27" i="5"/>
  <c r="J26" i="5"/>
  <c r="I26" i="5"/>
  <c r="H26" i="5"/>
  <c r="G26" i="5"/>
  <c r="J25" i="5"/>
  <c r="I25" i="5"/>
  <c r="H25" i="5"/>
  <c r="G25" i="5"/>
  <c r="J24" i="5"/>
  <c r="I24" i="5"/>
  <c r="H24" i="5"/>
  <c r="G24" i="5"/>
  <c r="J23" i="5"/>
  <c r="I23" i="5"/>
  <c r="H23" i="5"/>
  <c r="G23" i="5"/>
  <c r="J22" i="5"/>
  <c r="I22" i="5"/>
  <c r="H22" i="5"/>
  <c r="G22" i="5"/>
  <c r="J21" i="5"/>
  <c r="I21" i="5"/>
  <c r="H21" i="5"/>
  <c r="G21" i="5"/>
  <c r="J20" i="5"/>
  <c r="I20" i="5"/>
  <c r="H20" i="5"/>
  <c r="G20" i="5"/>
  <c r="F16" i="5"/>
  <c r="E16" i="5"/>
  <c r="D16" i="5"/>
  <c r="H16" i="5" s="1"/>
  <c r="C16" i="5"/>
  <c r="B16" i="5"/>
  <c r="J15" i="5"/>
  <c r="I15" i="5"/>
  <c r="H15" i="5"/>
  <c r="G15" i="5"/>
  <c r="J14" i="5"/>
  <c r="I14" i="5"/>
  <c r="H14" i="5"/>
  <c r="G14" i="5"/>
  <c r="J13" i="5"/>
  <c r="I13" i="5"/>
  <c r="H13" i="5"/>
  <c r="G13" i="5"/>
  <c r="J12" i="5"/>
  <c r="I12" i="5"/>
  <c r="H12" i="5"/>
  <c r="G12" i="5"/>
  <c r="J11" i="5"/>
  <c r="I11" i="5"/>
  <c r="H11" i="5"/>
  <c r="G11" i="5"/>
  <c r="J10" i="5"/>
  <c r="I10" i="5"/>
  <c r="H10" i="5"/>
  <c r="G10" i="5"/>
  <c r="J9" i="5"/>
  <c r="I9" i="5"/>
  <c r="H9" i="5"/>
  <c r="G9" i="5"/>
  <c r="J8" i="5"/>
  <c r="I8" i="5"/>
  <c r="H8" i="5"/>
  <c r="G8" i="5"/>
  <c r="J7" i="5"/>
  <c r="I7" i="5"/>
  <c r="H7" i="5"/>
  <c r="G7" i="5"/>
  <c r="J6" i="5"/>
  <c r="I6" i="5"/>
  <c r="H6" i="5"/>
  <c r="G6" i="5"/>
  <c r="J5" i="5"/>
  <c r="I5" i="5"/>
  <c r="H5" i="5"/>
  <c r="G5" i="5"/>
  <c r="J4" i="5"/>
  <c r="I4" i="5"/>
  <c r="H4" i="5"/>
  <c r="G4" i="5"/>
  <c r="E54" i="4"/>
  <c r="D54" i="4"/>
  <c r="C54" i="4"/>
  <c r="B54" i="4"/>
  <c r="I53" i="4"/>
  <c r="H53" i="4"/>
  <c r="G53" i="4"/>
  <c r="F53" i="4"/>
  <c r="I52" i="4"/>
  <c r="H52" i="4"/>
  <c r="G52" i="4"/>
  <c r="F52" i="4"/>
  <c r="I51" i="4"/>
  <c r="H51" i="4"/>
  <c r="G51" i="4"/>
  <c r="F51" i="4"/>
  <c r="I50" i="4"/>
  <c r="H50" i="4"/>
  <c r="G50" i="4"/>
  <c r="F50" i="4"/>
  <c r="I49" i="4"/>
  <c r="H49" i="4"/>
  <c r="G49" i="4"/>
  <c r="F49" i="4"/>
  <c r="I48" i="4"/>
  <c r="H48" i="4"/>
  <c r="G48" i="4"/>
  <c r="F48" i="4"/>
  <c r="I47" i="4"/>
  <c r="H47" i="4"/>
  <c r="G47" i="4"/>
  <c r="F47" i="4"/>
  <c r="I46" i="4"/>
  <c r="H46" i="4"/>
  <c r="G46" i="4"/>
  <c r="F46" i="4"/>
  <c r="I45" i="4"/>
  <c r="H45" i="4"/>
  <c r="G45" i="4"/>
  <c r="F45" i="4"/>
  <c r="I44" i="4"/>
  <c r="H44" i="4"/>
  <c r="G44" i="4"/>
  <c r="F44" i="4"/>
  <c r="I43" i="4"/>
  <c r="H43" i="4"/>
  <c r="G43" i="4"/>
  <c r="F43" i="4"/>
  <c r="I42" i="4"/>
  <c r="H42" i="4"/>
  <c r="G42" i="4"/>
  <c r="F42" i="4"/>
  <c r="I41" i="4"/>
  <c r="H41" i="4"/>
  <c r="G41" i="4"/>
  <c r="F41" i="4"/>
  <c r="I40" i="4"/>
  <c r="H40" i="4"/>
  <c r="G40" i="4"/>
  <c r="F40" i="4"/>
  <c r="F36" i="4"/>
  <c r="E36" i="4"/>
  <c r="H36" i="4" s="1"/>
  <c r="D36" i="4"/>
  <c r="C36" i="4"/>
  <c r="B36" i="4"/>
  <c r="J35" i="4"/>
  <c r="I35" i="4"/>
  <c r="H35" i="4"/>
  <c r="G35" i="4"/>
  <c r="J34" i="4"/>
  <c r="I34" i="4"/>
  <c r="H34" i="4"/>
  <c r="G34" i="4"/>
  <c r="J33" i="4"/>
  <c r="I33" i="4"/>
  <c r="H33" i="4"/>
  <c r="G33" i="4"/>
  <c r="J32" i="4"/>
  <c r="I32" i="4"/>
  <c r="H32" i="4"/>
  <c r="G32" i="4"/>
  <c r="J31" i="4"/>
  <c r="I31" i="4"/>
  <c r="H31" i="4"/>
  <c r="G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J22" i="4"/>
  <c r="I22" i="4"/>
  <c r="H22" i="4"/>
  <c r="G22" i="4"/>
  <c r="F18" i="4"/>
  <c r="E18" i="4"/>
  <c r="D18" i="4"/>
  <c r="H18" i="4" s="1"/>
  <c r="C18" i="4"/>
  <c r="B18" i="4"/>
  <c r="J17" i="4"/>
  <c r="I17" i="4"/>
  <c r="H17" i="4"/>
  <c r="G17" i="4"/>
  <c r="J16" i="4"/>
  <c r="I16" i="4"/>
  <c r="H16" i="4"/>
  <c r="G16" i="4"/>
  <c r="J15" i="4"/>
  <c r="I15" i="4"/>
  <c r="H15" i="4"/>
  <c r="G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I11" i="4"/>
  <c r="H11" i="4"/>
  <c r="G11" i="4"/>
  <c r="J10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J6" i="4"/>
  <c r="I6" i="4"/>
  <c r="H6" i="4"/>
  <c r="G6" i="4"/>
  <c r="J5" i="4"/>
  <c r="I5" i="4"/>
  <c r="H5" i="4"/>
  <c r="G5" i="4"/>
  <c r="J4" i="4"/>
  <c r="I4" i="4"/>
  <c r="H4" i="4"/>
  <c r="G4" i="4"/>
  <c r="J37" i="2"/>
  <c r="I37" i="2"/>
  <c r="H37" i="2"/>
  <c r="G37" i="2"/>
  <c r="F37" i="2"/>
  <c r="E37" i="2"/>
  <c r="D37" i="2"/>
  <c r="L37" i="2" s="1"/>
  <c r="C37" i="2"/>
  <c r="K37" i="2" s="1"/>
  <c r="J36" i="2"/>
  <c r="I36" i="2"/>
  <c r="H36" i="2"/>
  <c r="G36" i="2"/>
  <c r="F36" i="2"/>
  <c r="E36" i="2"/>
  <c r="D36" i="2"/>
  <c r="L36" i="2" s="1"/>
  <c r="C36" i="2"/>
  <c r="K36" i="2" s="1"/>
  <c r="J35" i="2"/>
  <c r="I35" i="2"/>
  <c r="H35" i="2"/>
  <c r="G35" i="2"/>
  <c r="F35" i="2"/>
  <c r="E35" i="2"/>
  <c r="D35" i="2"/>
  <c r="C35" i="2"/>
  <c r="K35" i="2" s="1"/>
  <c r="J34" i="2"/>
  <c r="I34" i="2"/>
  <c r="H34" i="2"/>
  <c r="G34" i="2"/>
  <c r="F34" i="2"/>
  <c r="E34" i="2"/>
  <c r="D34" i="2"/>
  <c r="L34" i="2" s="1"/>
  <c r="C34" i="2"/>
  <c r="K34" i="2" s="1"/>
  <c r="J33" i="2"/>
  <c r="I33" i="2"/>
  <c r="H33" i="2"/>
  <c r="G33" i="2"/>
  <c r="F33" i="2"/>
  <c r="E33" i="2"/>
  <c r="D33" i="2"/>
  <c r="L33" i="2" s="1"/>
  <c r="C33" i="2"/>
  <c r="K33" i="2" s="1"/>
  <c r="L32" i="2"/>
  <c r="K32" i="2"/>
  <c r="L31" i="2"/>
  <c r="K31" i="2"/>
  <c r="L30" i="2"/>
  <c r="K30" i="2"/>
  <c r="L29" i="2"/>
  <c r="K29" i="2"/>
  <c r="J28" i="2"/>
  <c r="I28" i="2"/>
  <c r="H28" i="2"/>
  <c r="G28" i="2"/>
  <c r="F28" i="2"/>
  <c r="E28" i="2"/>
  <c r="D28" i="2"/>
  <c r="L28" i="2" s="1"/>
  <c r="C28" i="2"/>
  <c r="K28" i="2" s="1"/>
  <c r="L27" i="2"/>
  <c r="K27" i="2"/>
  <c r="L26" i="2"/>
  <c r="K26" i="2"/>
  <c r="L25" i="2"/>
  <c r="K25" i="2"/>
  <c r="L24" i="2"/>
  <c r="K24" i="2"/>
  <c r="J23" i="2"/>
  <c r="I23" i="2"/>
  <c r="H23" i="2"/>
  <c r="G23" i="2"/>
  <c r="F23" i="2"/>
  <c r="E23" i="2"/>
  <c r="D23" i="2"/>
  <c r="L23" i="2" s="1"/>
  <c r="C23" i="2"/>
  <c r="K23" i="2" s="1"/>
  <c r="L22" i="2"/>
  <c r="K22" i="2"/>
  <c r="L21" i="2"/>
  <c r="K21" i="2"/>
  <c r="L20" i="2"/>
  <c r="K20" i="2"/>
  <c r="L19" i="2"/>
  <c r="K19" i="2"/>
  <c r="J18" i="2"/>
  <c r="I18" i="2"/>
  <c r="H18" i="2"/>
  <c r="G18" i="2"/>
  <c r="F18" i="2"/>
  <c r="E18" i="2"/>
  <c r="D18" i="2"/>
  <c r="L18" i="2" s="1"/>
  <c r="C18" i="2"/>
  <c r="K18" i="2" s="1"/>
  <c r="L17" i="2"/>
  <c r="K17" i="2"/>
  <c r="L16" i="2"/>
  <c r="K16" i="2"/>
  <c r="L15" i="2"/>
  <c r="K15" i="2"/>
  <c r="L14" i="2"/>
  <c r="K14" i="2"/>
  <c r="J13" i="2"/>
  <c r="I13" i="2"/>
  <c r="H13" i="2"/>
  <c r="G13" i="2"/>
  <c r="F13" i="2"/>
  <c r="E13" i="2"/>
  <c r="D13" i="2"/>
  <c r="L13" i="2" s="1"/>
  <c r="C13" i="2"/>
  <c r="K13" i="2" s="1"/>
  <c r="L12" i="2"/>
  <c r="K12" i="2"/>
  <c r="L11" i="2"/>
  <c r="K11" i="2"/>
  <c r="L10" i="2"/>
  <c r="K10" i="2"/>
  <c r="L9" i="2"/>
  <c r="K9" i="2"/>
  <c r="J8" i="2"/>
  <c r="J38" i="2" s="1"/>
  <c r="I8" i="2"/>
  <c r="I38" i="2" s="1"/>
  <c r="H8" i="2"/>
  <c r="H38" i="2" s="1"/>
  <c r="G8" i="2"/>
  <c r="G38" i="2" s="1"/>
  <c r="F8" i="2"/>
  <c r="F38" i="2" s="1"/>
  <c r="E8" i="2"/>
  <c r="E38" i="2" s="1"/>
  <c r="D8" i="2"/>
  <c r="D38" i="2" s="1"/>
  <c r="L38" i="2" s="1"/>
  <c r="C8" i="2"/>
  <c r="C38" i="2" s="1"/>
  <c r="K38" i="2" s="1"/>
  <c r="L7" i="2"/>
  <c r="K7" i="2"/>
  <c r="L6" i="2"/>
  <c r="K6" i="2"/>
  <c r="L5" i="2"/>
  <c r="K5" i="2"/>
  <c r="L4" i="2"/>
  <c r="K4" i="2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G18" i="7"/>
  <c r="G22" i="7" s="1"/>
  <c r="F18" i="7"/>
  <c r="F22" i="7" s="1"/>
  <c r="E18" i="7"/>
  <c r="E22" i="7" s="1"/>
  <c r="D18" i="7"/>
  <c r="D22" i="7" s="1"/>
  <c r="C18" i="7"/>
  <c r="C22" i="7" s="1"/>
  <c r="B18" i="7"/>
  <c r="B22" i="7" s="1"/>
  <c r="G15" i="7"/>
  <c r="F15" i="7"/>
  <c r="E15" i="7"/>
  <c r="D15" i="7"/>
  <c r="C15" i="7"/>
  <c r="B15" i="7"/>
  <c r="G8" i="7"/>
  <c r="F8" i="7"/>
  <c r="E8" i="7"/>
  <c r="D8" i="7"/>
  <c r="C8" i="7"/>
  <c r="B8" i="7"/>
  <c r="J37" i="1"/>
  <c r="I37" i="1"/>
  <c r="H37" i="1"/>
  <c r="G37" i="1"/>
  <c r="F37" i="1"/>
  <c r="E37" i="1"/>
  <c r="D37" i="1"/>
  <c r="L37" i="1" s="1"/>
  <c r="C37" i="1"/>
  <c r="K37" i="1" s="1"/>
  <c r="J36" i="1"/>
  <c r="I36" i="1"/>
  <c r="H36" i="1"/>
  <c r="G36" i="1"/>
  <c r="F36" i="1"/>
  <c r="E36" i="1"/>
  <c r="D36" i="1"/>
  <c r="L36" i="1" s="1"/>
  <c r="C36" i="1"/>
  <c r="K36" i="1" s="1"/>
  <c r="J35" i="1"/>
  <c r="I35" i="1"/>
  <c r="H35" i="1"/>
  <c r="G35" i="1"/>
  <c r="F35" i="1"/>
  <c r="E35" i="1"/>
  <c r="D35" i="1"/>
  <c r="L35" i="1" s="1"/>
  <c r="C35" i="1"/>
  <c r="K35" i="1" s="1"/>
  <c r="J34" i="1"/>
  <c r="J38" i="1" s="1"/>
  <c r="I34" i="1"/>
  <c r="I38" i="1" s="1"/>
  <c r="H34" i="1"/>
  <c r="H38" i="1" s="1"/>
  <c r="G34" i="1"/>
  <c r="G38" i="1" s="1"/>
  <c r="F34" i="1"/>
  <c r="F38" i="1" s="1"/>
  <c r="E34" i="1"/>
  <c r="E38" i="1" s="1"/>
  <c r="D34" i="1"/>
  <c r="D38" i="1" s="1"/>
  <c r="L38" i="1" s="1"/>
  <c r="C34" i="1"/>
  <c r="C38" i="1" s="1"/>
  <c r="K38" i="1" s="1"/>
  <c r="J33" i="1"/>
  <c r="I33" i="1"/>
  <c r="H33" i="1"/>
  <c r="G33" i="1"/>
  <c r="F33" i="1"/>
  <c r="E33" i="1"/>
  <c r="D33" i="1"/>
  <c r="C33" i="1"/>
  <c r="L32" i="1"/>
  <c r="K32" i="1"/>
  <c r="L31" i="1"/>
  <c r="K31" i="1"/>
  <c r="L30" i="1"/>
  <c r="K30" i="1"/>
  <c r="L29" i="1"/>
  <c r="K29" i="1"/>
  <c r="J28" i="1"/>
  <c r="I28" i="1"/>
  <c r="H28" i="1"/>
  <c r="G28" i="1"/>
  <c r="F28" i="1"/>
  <c r="E28" i="1"/>
  <c r="D28" i="1"/>
  <c r="L28" i="1" s="1"/>
  <c r="C28" i="1"/>
  <c r="L27" i="1"/>
  <c r="K27" i="1"/>
  <c r="L26" i="1"/>
  <c r="K26" i="1"/>
  <c r="L25" i="1"/>
  <c r="K25" i="1"/>
  <c r="L24" i="1"/>
  <c r="K24" i="1"/>
  <c r="J23" i="1"/>
  <c r="I23" i="1"/>
  <c r="H23" i="1"/>
  <c r="G23" i="1"/>
  <c r="F23" i="1"/>
  <c r="E23" i="1"/>
  <c r="D23" i="1"/>
  <c r="L23" i="1" s="1"/>
  <c r="C23" i="1"/>
  <c r="L22" i="1"/>
  <c r="K22" i="1"/>
  <c r="L21" i="1"/>
  <c r="K21" i="1"/>
  <c r="L20" i="1"/>
  <c r="K20" i="1"/>
  <c r="L19" i="1"/>
  <c r="K19" i="1"/>
  <c r="J18" i="1"/>
  <c r="I18" i="1"/>
  <c r="H18" i="1"/>
  <c r="G18" i="1"/>
  <c r="F18" i="1"/>
  <c r="E18" i="1"/>
  <c r="D18" i="1"/>
  <c r="L18" i="1" s="1"/>
  <c r="C18" i="1"/>
  <c r="L17" i="1"/>
  <c r="K17" i="1"/>
  <c r="L16" i="1"/>
  <c r="K16" i="1"/>
  <c r="L15" i="1"/>
  <c r="K15" i="1"/>
  <c r="L14" i="1"/>
  <c r="K14" i="1"/>
  <c r="J13" i="1"/>
  <c r="I13" i="1"/>
  <c r="H13" i="1"/>
  <c r="G13" i="1"/>
  <c r="F13" i="1"/>
  <c r="E13" i="1"/>
  <c r="D13" i="1"/>
  <c r="L13" i="1" s="1"/>
  <c r="C13" i="1"/>
  <c r="L12" i="1"/>
  <c r="K12" i="1"/>
  <c r="L11" i="1"/>
  <c r="K11" i="1"/>
  <c r="L10" i="1"/>
  <c r="K10" i="1"/>
  <c r="L9" i="1"/>
  <c r="K9" i="1"/>
  <c r="J8" i="1"/>
  <c r="I8" i="1"/>
  <c r="H8" i="1"/>
  <c r="G8" i="1"/>
  <c r="F8" i="1"/>
  <c r="E8" i="1"/>
  <c r="D8" i="1"/>
  <c r="L8" i="1" s="1"/>
  <c r="C8" i="1"/>
  <c r="L7" i="1"/>
  <c r="K7" i="1"/>
  <c r="L6" i="1"/>
  <c r="K6" i="1"/>
  <c r="L5" i="1"/>
  <c r="K5" i="1"/>
  <c r="L4" i="1"/>
  <c r="K4" i="1"/>
  <c r="G15" i="6" l="1"/>
  <c r="G53" i="6"/>
  <c r="J15" i="6"/>
  <c r="H28" i="6"/>
  <c r="H43" i="6"/>
  <c r="H53" i="6"/>
  <c r="G43" i="6"/>
  <c r="J28" i="6"/>
  <c r="I43" i="6"/>
  <c r="I53" i="6"/>
  <c r="H15" i="6"/>
  <c r="G28" i="6"/>
  <c r="F43" i="6"/>
  <c r="F53" i="6"/>
  <c r="G29" i="5"/>
  <c r="G16" i="5"/>
  <c r="F56" i="5"/>
  <c r="G45" i="5"/>
  <c r="G56" i="5"/>
  <c r="J16" i="5"/>
  <c r="H29" i="5"/>
  <c r="H45" i="5"/>
  <c r="H56" i="5"/>
  <c r="F45" i="5"/>
  <c r="J29" i="5"/>
  <c r="I45" i="5"/>
  <c r="I56" i="5"/>
  <c r="G18" i="4"/>
  <c r="J36" i="4"/>
  <c r="I54" i="4"/>
  <c r="J18" i="4"/>
  <c r="G36" i="4"/>
  <c r="F54" i="4"/>
  <c r="H54" i="4"/>
  <c r="G54" i="4"/>
  <c r="L35" i="2"/>
  <c r="K8" i="1"/>
  <c r="K13" i="1"/>
  <c r="K18" i="1"/>
  <c r="K23" i="1"/>
  <c r="K28" i="1"/>
  <c r="K33" i="1"/>
  <c r="L33" i="1"/>
  <c r="I15" i="6"/>
  <c r="I28" i="6"/>
  <c r="I16" i="5"/>
  <c r="I29" i="5"/>
  <c r="I18" i="4"/>
  <c r="I36" i="4"/>
  <c r="K8" i="2"/>
  <c r="L8" i="2"/>
  <c r="K34" i="1"/>
  <c r="L34" i="1"/>
  <c r="B14" i="13" l="1"/>
  <c r="D9" i="13" l="1"/>
  <c r="D13" i="13" s="1"/>
  <c r="E9" i="13"/>
  <c r="E13" i="13" s="1"/>
  <c r="F9" i="13"/>
  <c r="F13" i="13" s="1"/>
  <c r="G9" i="13"/>
  <c r="I9" i="13"/>
  <c r="J9" i="13"/>
  <c r="K9" i="13"/>
  <c r="L9" i="13"/>
  <c r="M9" i="13"/>
  <c r="G13" i="13" l="1"/>
  <c r="L13" i="13"/>
  <c r="J13" i="13"/>
  <c r="M13" i="13"/>
  <c r="K13" i="13"/>
  <c r="H9" i="13"/>
  <c r="I13" i="13"/>
  <c r="J10" i="13" l="1"/>
  <c r="L10" i="13"/>
  <c r="K10" i="13"/>
  <c r="M10" i="13"/>
  <c r="I10" i="13"/>
  <c r="H13" i="13"/>
  <c r="G20" i="15"/>
  <c r="G10" i="15"/>
  <c r="B20" i="15"/>
  <c r="B10" i="15"/>
  <c r="G22" i="15" l="1"/>
  <c r="G23" i="15" s="1"/>
  <c r="B22" i="15"/>
  <c r="B23" i="15" s="1"/>
  <c r="I6" i="19" l="1"/>
  <c r="H6" i="19"/>
  <c r="G6" i="19"/>
  <c r="F6" i="19"/>
  <c r="B6" i="19" l="1"/>
  <c r="E6" i="19" s="1"/>
  <c r="C9" i="13"/>
  <c r="D20" i="15"/>
  <c r="E20" i="15"/>
  <c r="F20" i="15"/>
  <c r="H20" i="15"/>
  <c r="I20" i="15"/>
  <c r="J20" i="15"/>
  <c r="K20" i="15"/>
  <c r="C20" i="15"/>
  <c r="D10" i="15"/>
  <c r="E10" i="15"/>
  <c r="F10" i="15"/>
  <c r="H10" i="15"/>
  <c r="I10" i="15"/>
  <c r="J10" i="15"/>
  <c r="K10" i="15"/>
  <c r="C10" i="15"/>
  <c r="B9" i="13" l="1"/>
  <c r="G10" i="13" s="1"/>
  <c r="C13" i="13"/>
  <c r="H10" i="13"/>
  <c r="H14" i="13" s="1"/>
  <c r="D6" i="19"/>
  <c r="C6" i="19"/>
  <c r="K22" i="15"/>
  <c r="K23" i="15" s="1"/>
  <c r="J22" i="15"/>
  <c r="J23" i="15" s="1"/>
  <c r="I22" i="15"/>
  <c r="I23" i="15" s="1"/>
  <c r="H22" i="15"/>
  <c r="H23" i="15" s="1"/>
  <c r="F22" i="15"/>
  <c r="F23" i="15" s="1"/>
  <c r="E22" i="15"/>
  <c r="E23" i="15" s="1"/>
  <c r="D22" i="15"/>
  <c r="D23" i="15" s="1"/>
  <c r="C22" i="15"/>
  <c r="C23" i="15" s="1"/>
  <c r="C10" i="13" l="1"/>
  <c r="C14" i="13" s="1"/>
  <c r="I14" i="13"/>
  <c r="L14" i="13"/>
  <c r="J14" i="13"/>
  <c r="M14" i="13"/>
  <c r="K14" i="13"/>
  <c r="E10" i="13"/>
  <c r="E14" i="13" s="1"/>
  <c r="F10" i="13"/>
  <c r="F14" i="13" s="1"/>
  <c r="G14" i="13"/>
  <c r="D10" i="13"/>
  <c r="D14" i="13" s="1"/>
  <c r="B1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Jozef Jurkovič</author>
  </authors>
  <commentList>
    <comment ref="C34" authorId="0" shapeId="0" xr:uid="{E57995F7-3CF5-4E45-983C-72EA9A75C974}">
      <text>
        <r>
          <rPr>
            <sz val="8"/>
            <color indexed="81"/>
            <rFont val="Tahoma"/>
            <family val="2"/>
            <charset val="238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Horská Lucia</author>
  </authors>
  <commentList>
    <comment ref="G7" authorId="0" shapeId="0" xr:uid="{7770FB68-624B-40EE-BC11-DC0A444C8E1B}">
      <text>
        <r>
          <rPr>
            <b/>
            <sz val="9"/>
            <color indexed="81"/>
            <rFont val="Segoe UI"/>
            <family val="2"/>
            <charset val="238"/>
          </rPr>
          <t>Horská Lucia:</t>
        </r>
        <r>
          <rPr>
            <sz val="9"/>
            <color indexed="81"/>
            <rFont val="Segoe UI"/>
            <family val="2"/>
            <charset val="238"/>
          </rPr>
          <t xml:space="preserve">
9 studentov - Sowosec
7 študentov Scranton
1 študent KA103</t>
        </r>
      </text>
    </comment>
    <comment ref="I7" authorId="0" shapeId="0" xr:uid="{001A148D-3A02-4293-8C80-0C40D5F7432C}">
      <text>
        <r>
          <rPr>
            <b/>
            <sz val="9"/>
            <color indexed="81"/>
            <rFont val="Segoe UI"/>
            <family val="2"/>
            <charset val="238"/>
          </rPr>
          <t>Horská Lucia:</t>
        </r>
        <r>
          <rPr>
            <sz val="9"/>
            <color indexed="81"/>
            <rFont val="Segoe UI"/>
            <family val="2"/>
            <charset val="238"/>
          </rPr>
          <t xml:space="preserve">
1 studentka incoming erasmus 5 mesiacov</t>
        </r>
      </text>
    </comment>
    <comment ref="K7" authorId="0" shapeId="0" xr:uid="{667B9D70-2573-4F43-9BC0-A22FA09D0C64}">
      <text>
        <r>
          <rPr>
            <b/>
            <sz val="9"/>
            <color indexed="81"/>
            <rFont val="Segoe UI"/>
            <family val="2"/>
            <charset val="238"/>
          </rPr>
          <t>Horská Lucia:</t>
        </r>
        <r>
          <rPr>
            <sz val="9"/>
            <color indexed="81"/>
            <rFont val="Segoe UI"/>
            <family val="2"/>
            <charset val="238"/>
          </rPr>
          <t xml:space="preserve">
7 studentov - 1 den
9 studentov - 12 dní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Jozef Jurkovič</author>
  </authors>
  <commentList>
    <comment ref="E6" authorId="0" shapeId="0" xr:uid="{00000000-0006-0000-0D00-000001000000}">
      <text>
        <r>
          <rPr>
            <b/>
            <sz val="8"/>
            <color indexed="81"/>
            <rFont val="Tahoma"/>
            <family val="2"/>
            <charset val="238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<sst xmlns="http://schemas.openxmlformats.org/spreadsheetml/2006/main" count="2676" uniqueCount="919">
  <si>
    <t>občania SR</t>
  </si>
  <si>
    <t>cudzinci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</si>
  <si>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</si>
  <si>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</si>
  <si>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</si>
  <si>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</si>
  <si>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</si>
  <si>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</si>
  <si>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</si>
  <si>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</si>
  <si>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</si>
  <si>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</si>
  <si>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</si>
  <si>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</si>
  <si>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</si>
  <si>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</si>
  <si>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</si>
  <si>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</si>
  <si>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</si>
  <si>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</si>
  <si>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P.č.</t>
  </si>
  <si>
    <t>Stupeň</t>
  </si>
  <si>
    <t>1. stupeň</t>
  </si>
  <si>
    <t>2. stupeň</t>
  </si>
  <si>
    <t>3. stupeň</t>
  </si>
  <si>
    <t>Fakulta</t>
  </si>
  <si>
    <t>Denná forma</t>
  </si>
  <si>
    <t>Externá forma</t>
  </si>
  <si>
    <t>Spolu</t>
  </si>
  <si>
    <t>1+2 - študijné programy podľa § 53 ods. 3 zákona</t>
  </si>
  <si>
    <t>Rok</t>
  </si>
  <si>
    <t>Plánovaný počet</t>
  </si>
  <si>
    <t>Počet prihlášok</t>
  </si>
  <si>
    <t>Účasť</t>
  </si>
  <si>
    <t>Prijatie</t>
  </si>
  <si>
    <t>Zápis</t>
  </si>
  <si>
    <t>Prihlášky/ plán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</si>
  <si>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</si>
  <si>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</si>
  <si>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</si>
  <si>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</si>
  <si>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</si>
  <si>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</si>
  <si>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</si>
  <si>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</si>
  <si>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</si>
  <si>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</si>
  <si>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</si>
  <si>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</si>
  <si>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</si>
  <si>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</si>
  <si>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</si>
  <si>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</si>
  <si>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</si>
  <si>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</si>
  <si>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</si>
  <si>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</si>
  <si>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</si>
  <si>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</si>
  <si>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</si>
  <si>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</si>
  <si>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</si>
  <si>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</si>
  <si>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</si>
  <si>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</si>
  <si>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</si>
  <si>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</si>
  <si>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</si>
  <si>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</si>
  <si>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</si>
  <si>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</si>
  <si>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</si>
  <si>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</si>
  <si>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</si>
  <si>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</si>
  <si>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</si>
  <si>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</si>
  <si>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</si>
  <si>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</si>
  <si>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</si>
  <si>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</si>
  <si>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</si>
  <si>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</si>
  <si>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</si>
  <si>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</si>
  <si>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</si>
  <si>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</si>
  <si>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</si>
  <si>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</si>
  <si>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</si>
  <si>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</si>
  <si>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</si>
  <si>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</si>
  <si>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</si>
  <si>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</si>
  <si>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</si>
  <si>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</si>
  <si>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</si>
  <si>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</si>
  <si>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</si>
  <si>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</si>
  <si>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</si>
  <si>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</si>
  <si>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</si>
  <si>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</si>
  <si>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</si>
  <si>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</si>
  <si>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</si>
  <si>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</si>
  <si>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</si>
  <si>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</si>
  <si>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</si>
  <si>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</si>
  <si>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</si>
  <si>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</si>
  <si>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</si>
  <si>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Počet výberových konaní</t>
  </si>
  <si>
    <t>spolu podľa stupňov</t>
  </si>
  <si>
    <t xml:space="preserve">spolu vysoká škola 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</si>
  <si>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</si>
  <si>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</si>
  <si>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</si>
  <si>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</si>
  <si>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</si>
  <si>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</si>
  <si>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Fyzický počet vedúcich záverečných prác (odborníci z praxe)</t>
  </si>
  <si>
    <t>fakulta6</t>
  </si>
  <si>
    <t>spolu fakulta 6</t>
  </si>
  <si>
    <t>V dennej aj v externej forme spolu</t>
  </si>
  <si>
    <t>Spolu fakulta 6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</si>
  <si>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</si>
  <si>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</si>
  <si>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</si>
  <si>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</si>
  <si>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</si>
  <si>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</si>
  <si>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</si>
  <si>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</si>
  <si>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</si>
  <si>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</si>
  <si>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Profesora</t>
  </si>
  <si>
    <t>Docenta</t>
  </si>
  <si>
    <t>VŠ učiteľ nad 70 rokov</t>
  </si>
  <si>
    <t>Ostatní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</si>
  <si>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</si>
  <si>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</si>
  <si>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</si>
  <si>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</si>
  <si>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</si>
  <si>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</si>
  <si>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</si>
  <si>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</si>
  <si>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</si>
  <si>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</si>
  <si>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</si>
  <si>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</si>
  <si>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</si>
  <si>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</si>
  <si>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</si>
  <si>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</si>
  <si>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</si>
  <si>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</si>
  <si>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</si>
  <si>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</si>
  <si>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</si>
  <si>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</si>
  <si>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</si>
  <si>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</si>
  <si>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Vysoká škola:</t>
  </si>
  <si>
    <t>Tabuľka č. 5:</t>
  </si>
  <si>
    <t>Tabuľka č. 6:</t>
  </si>
  <si>
    <t>Tabuľka č. 8:</t>
  </si>
  <si>
    <t>Tabuľka č. 9:</t>
  </si>
  <si>
    <t>Vývoj počtu študentov (stav k 31.10. daného roka)</t>
  </si>
  <si>
    <t>Tabuľka č. 1a:</t>
  </si>
  <si>
    <t>Tabuľka č. 2</t>
  </si>
  <si>
    <t>Tabuľka č.3a:</t>
  </si>
  <si>
    <t>Tabuľka č.3b:</t>
  </si>
  <si>
    <t>Tabuľka č.3c:</t>
  </si>
  <si>
    <t>Kvalifikačná štruktúra vysokoškolských učiteľov</t>
  </si>
  <si>
    <t>Tabuľka č. 14:</t>
  </si>
  <si>
    <t>Tabuľka č. 17:</t>
  </si>
  <si>
    <t>Tabuľka č. 12:</t>
  </si>
  <si>
    <t>ADM, ADN, AEM, AEN</t>
  </si>
  <si>
    <t>BDM, BDN, CBA, CBB</t>
  </si>
  <si>
    <t>spolu</t>
  </si>
  <si>
    <t>Vysoká škola</t>
  </si>
  <si>
    <t>2013 / 2014</t>
  </si>
  <si>
    <t>z toho ženy</t>
  </si>
  <si>
    <t>2014 / 2015</t>
  </si>
  <si>
    <t>Stupeň štúdia</t>
  </si>
  <si>
    <t>Počet obhájených prác</t>
  </si>
  <si>
    <t>z toho počet prác predložených ženami</t>
  </si>
  <si>
    <t>Pozn.: Percentuálny podiel  v jednotlivých kategóriách žien je z celkového počtu žien</t>
  </si>
  <si>
    <t>2015 / 2016</t>
  </si>
  <si>
    <t>2016 / 2017</t>
  </si>
  <si>
    <t>2017 / 2018</t>
  </si>
  <si>
    <t>V roku 2017/2018</t>
  </si>
  <si>
    <t>V roku 2018</t>
  </si>
  <si>
    <t>Odbor habilitačného konania a inauguračného konania</t>
  </si>
  <si>
    <t>Tabuľková príloha
k výročnej správe o činnosti vysokej školy za rok 2019</t>
  </si>
  <si>
    <t>Tabuľka č. 1: Počet študentov vysokej školy k 31. 10. 2019</t>
  </si>
  <si>
    <t>Tabuľka č. 2: Počet študentov, ktorí riadne skončili štúdium v akademickom roku 2018/2019</t>
  </si>
  <si>
    <t>Tabuľka č. 3a: Prijímacie konanie na študijné programy v prvom stupni a v spojenom prvom a druhom stupni v roku 2019</t>
  </si>
  <si>
    <t>Tabuľla č. 3b: Prijímacie konanie na študijné programy v druhom stupni v roku 2019</t>
  </si>
  <si>
    <t>Tabuľka č. 3c: Prijímacie konanie na študijné programy v treťom stupni v roku 2019</t>
  </si>
  <si>
    <t>Tabuľka č. 4: Počet študentov uhrádzajúcich školné (ak. rok 2018/2019)</t>
  </si>
  <si>
    <t>ktorým vznikla v ak. roku 2018/2019 povinnosť uhradiť školné</t>
  </si>
  <si>
    <t>2018 / 2019</t>
  </si>
  <si>
    <t>Tabuľka č. 5: Podiel riadne skončených štúdií na celkovom počte začatých štúdií v danom akademickom roku k 31.12.2019</t>
  </si>
  <si>
    <t>V roku 2018/2019</t>
  </si>
  <si>
    <t>Tabuľka č. 7: Zoznam predložených návrhov na vymenovanie za profesora v roku 2019</t>
  </si>
  <si>
    <t>Počet neskončených konaní: stav k 1.1.2019</t>
  </si>
  <si>
    <t>Počet neskončených konaní: stav k 31.12.2019</t>
  </si>
  <si>
    <t>Počet riadne skončených konaní k 31.12.2019</t>
  </si>
  <si>
    <t>Tabuľka č. 8: Zoznam vymenovaných docentov za rok 2019</t>
  </si>
  <si>
    <t>Tabuľka č. 9: Výberové konania na miesta vysokoškolských učiteľov uskutočnené v roku 2019</t>
  </si>
  <si>
    <t>Evidenčný prepočítaný počet vysokoškolských učiteľov k 31. 10. 2019</t>
  </si>
  <si>
    <t>Tabuľka č. 11: Prehľad akademických mobilít - zamestnanci v akademickom roku 2018/2019 a porovnanie s akademickým rokom 2017/2018</t>
  </si>
  <si>
    <t>Spolu v roku 2019</t>
  </si>
  <si>
    <t>Podiel v % 2019</t>
  </si>
  <si>
    <t>Rozdiel 2019 - 2018</t>
  </si>
  <si>
    <t>Rozdiel v % 2019 - 2018</t>
  </si>
  <si>
    <t>Tabuľka č. 12: Informácie o záverečných prácach a rigoróznych prácach predložených na obhajobu v roku 2019</t>
  </si>
  <si>
    <t>V roku 2019</t>
  </si>
  <si>
    <t>Tabuľka č. 14: Umelecká činnosť vysokej školy za rok 2019 a porovnanie s rokom 2018</t>
  </si>
  <si>
    <t>Tabuľka č. 15: Zoznam akreditovaných študijných programov ponúkaných
 k 1.9.2019</t>
  </si>
  <si>
    <t>Tabuľka č. 16: Zoznam akreditovaných študijných programov - pozastavenie práva, odňatie práva alebo skončenie platnosti priznaného práva k 31.12. 2019</t>
  </si>
  <si>
    <t>Tabuľka č. 19: Finančné prostriedky na výskumné projekty získané v roku 2019</t>
  </si>
  <si>
    <t>Tabuľka č. 20: Finančné prostriedky na ostatné (nevýskumné) projekty získané v roku 2019</t>
  </si>
  <si>
    <t>Tabuľka č. 21: Prehľad umeleckej činnosti vysokej školy za rok 2019</t>
  </si>
  <si>
    <t>Počet študentov vysokej školy k 31. 10. 2019</t>
  </si>
  <si>
    <t>Počet študentov, ktorí riadne skončili štúdium v akademickom roku 2018/2019</t>
  </si>
  <si>
    <t>Prijímacie konanie na študijné programy v prvom stupni a v spojenom prvom a druhom stupni v roku 2019</t>
  </si>
  <si>
    <t>Prijímacie konanie na študijné programy v druhom stupni v roku 2019</t>
  </si>
  <si>
    <t>Prijímacie konanie na študijné programy v treťom stupni v roku 2019</t>
  </si>
  <si>
    <t>Počet študentov uhrádzajúcich školné (ak. rok 2018/2019)</t>
  </si>
  <si>
    <t>Podiel riadne skončených štúdií na celkovom počte začatých štúdií v danom akademickom roku k 31.12.2019</t>
  </si>
  <si>
    <t>Zoznam predložených návrhov na vymenovanie za profesora v roku 2019</t>
  </si>
  <si>
    <t>Zoznam vymenovaných docentov za rok 2019</t>
  </si>
  <si>
    <t>Výberové konania na miesta vysokoškolských učiteľov uskutočnené v roku 2019</t>
  </si>
  <si>
    <t>Prehľad akademických mobilít - zamestnanci v akademickom roku 2018/2019 a porovnanie s akademickým rokom 2017/2018</t>
  </si>
  <si>
    <t>Informácie o záverečných prácach a rigoróznych prácach predložených na obhajobu v roku 2019</t>
  </si>
  <si>
    <t>Umelecká činnosť vysokej školy za rok 2019 a porovnanie s rokom 2018</t>
  </si>
  <si>
    <t>Zoznam akreditovaných študijných programov ponúkaných  k 1.9.2019</t>
  </si>
  <si>
    <t>Finančné prostriedky na výskumné projekty získané v roku 2019</t>
  </si>
  <si>
    <t>Finančné prostriedky na ostatné (nevýskumné) projekty získané v roku 2019</t>
  </si>
  <si>
    <t>Prehľad umeleckej činnosti vysokej školy za rok 2019</t>
  </si>
  <si>
    <t>Prehľad akademických mobilít - študenti v akademickom roku 2018/2019 a porovnanie s akademickým rokom 2017/2018</t>
  </si>
  <si>
    <t>Publikačná činnosť vysokej školy za rok 2019 a porovnanie s rokom 2018</t>
  </si>
  <si>
    <t>Zoznam akreditovaných študijných programov - pozastavenie práva, odňatie práva alebo skončenie platnosti priznaného práva k 31.12.2019</t>
  </si>
  <si>
    <t>Tabuľka č. 17: Zoznam udelených akreditácií  habilitačného konania a inauguračného konania k 31.12.2019</t>
  </si>
  <si>
    <t>Pozastavená akreditácia</t>
  </si>
  <si>
    <t>Tabuľka č. 18: Zoznam udelených akreditácií  habilitačného konania a inauguračného konania  - pozastavenie, odňatie alebo skončenie platnosti udelenej akreditácie k 31.12.2019</t>
  </si>
  <si>
    <t>Odňaté akreditácie alebo skončenie platnosti udelenej akreditácie</t>
  </si>
  <si>
    <t xml:space="preserve"> Zoznam udelených akreditácií  habilitačného konania a inauguračného konania  k 31.12.2019</t>
  </si>
  <si>
    <t>Zoznam udelených akreditácií  habilitačného konania a inauguračného konania  - pozastavenie, odňatie alebo skončenie platnosti udelenej akreditácie k 31.12.2019</t>
  </si>
  <si>
    <t xml:space="preserve">Odbor habilitačného konania a inauguračného konania </t>
  </si>
  <si>
    <t>Filozofická</t>
  </si>
  <si>
    <t>Pedagogická</t>
  </si>
  <si>
    <t>Teologická</t>
  </si>
  <si>
    <t>Právnická</t>
  </si>
  <si>
    <t>spolu FF</t>
  </si>
  <si>
    <t>spolu FZSP</t>
  </si>
  <si>
    <t>spolu PdF</t>
  </si>
  <si>
    <t>spolu TF</t>
  </si>
  <si>
    <t>Filológia</t>
  </si>
  <si>
    <t>Filozofia</t>
  </si>
  <si>
    <t>Historické vedy</t>
  </si>
  <si>
    <t>Ošetrovateľstvo</t>
  </si>
  <si>
    <t>Politické vedy</t>
  </si>
  <si>
    <t>Právo</t>
  </si>
  <si>
    <t>Psychológia</t>
  </si>
  <si>
    <t>Sociálna práca</t>
  </si>
  <si>
    <t>Sociológia a sociálna antropológia</t>
  </si>
  <si>
    <t>Teológia</t>
  </si>
  <si>
    <t>Učiteľstvo a pedagogické vedy</t>
  </si>
  <si>
    <t>Vedy o umení a kultúre</t>
  </si>
  <si>
    <t>Verejné zdravotníctvo</t>
  </si>
  <si>
    <t>Zdravotnícke vedy</t>
  </si>
  <si>
    <t>1.stupeň</t>
  </si>
  <si>
    <t>v %</t>
  </si>
  <si>
    <t>denná</t>
  </si>
  <si>
    <t>externá</t>
  </si>
  <si>
    <t>x</t>
  </si>
  <si>
    <t>Filozofická fakulta</t>
  </si>
  <si>
    <t>vedy o umení a kultúre</t>
  </si>
  <si>
    <t>dejiny a teória umenia</t>
  </si>
  <si>
    <t>D</t>
  </si>
  <si>
    <t>S</t>
  </si>
  <si>
    <t>Bc.</t>
  </si>
  <si>
    <t>filozofia</t>
  </si>
  <si>
    <t>etika</t>
  </si>
  <si>
    <t>D,E</t>
  </si>
  <si>
    <t>S, A</t>
  </si>
  <si>
    <t>historické vedy</t>
  </si>
  <si>
    <t>história</t>
  </si>
  <si>
    <t>klasická archeológia</t>
  </si>
  <si>
    <t>filológia</t>
  </si>
  <si>
    <t>klasické jazyky</t>
  </si>
  <si>
    <t>politické vedy</t>
  </si>
  <si>
    <t>politológia</t>
  </si>
  <si>
    <t>psychológia</t>
  </si>
  <si>
    <t>sociológia a sociálna antropológia</t>
  </si>
  <si>
    <t>sociológia</t>
  </si>
  <si>
    <t>Fakulta zdravotníctva a sociálnej práce</t>
  </si>
  <si>
    <t>ošetrovateľstvo</t>
  </si>
  <si>
    <t>zdravotnícke vedy</t>
  </si>
  <si>
    <t>laboratórne vyšetrovacie metódy v zdravotníctve</t>
  </si>
  <si>
    <t>sociálna práca</t>
  </si>
  <si>
    <t>rozvoj dieťaťa a štúdium rodiny</t>
  </si>
  <si>
    <t>S,A</t>
  </si>
  <si>
    <t>sociálna práca v zdravotníctve</t>
  </si>
  <si>
    <t>verejné zdravotníctvo</t>
  </si>
  <si>
    <t>Právnická fakulta</t>
  </si>
  <si>
    <t>právo</t>
  </si>
  <si>
    <t>Pedagogická fakulta</t>
  </si>
  <si>
    <t>anglický jazyk a anglofónne kultúry</t>
  </si>
  <si>
    <t>učiteľstvo a pedagogické vedy</t>
  </si>
  <si>
    <t xml:space="preserve">učiteľstvo anglického jazyka a literatúry </t>
  </si>
  <si>
    <t>učiteľstvo slovenského jazyka a literatúry v kombinácii</t>
  </si>
  <si>
    <t>učiteľstvo nemeckého jazyka a literatúry v kombinácii</t>
  </si>
  <si>
    <t>S, N</t>
  </si>
  <si>
    <t>učiteľstvo anglického jazyka a literatúry v kombinácii</t>
  </si>
  <si>
    <t>učiteľstvo akademických predmetov</t>
  </si>
  <si>
    <t>učiteľstvo matematiky v kombinácii</t>
  </si>
  <si>
    <t>učiteľstvo informatiky v kombinácii</t>
  </si>
  <si>
    <t>učiteľstvo biológie v kombinácii</t>
  </si>
  <si>
    <t>učiteľstvo chémie v kombinácii</t>
  </si>
  <si>
    <t>učiteľstvo histórie v kombinácii</t>
  </si>
  <si>
    <t>učiteľstvo latinského jazyka v kombinácii</t>
  </si>
  <si>
    <t>S, L</t>
  </si>
  <si>
    <t>učiteľstvo etickej výchovy v kombinácii</t>
  </si>
  <si>
    <t>učiteľstvo náboženskej výchovy v kombinácii</t>
  </si>
  <si>
    <t>učiteľstvo výtvarneho umenia v kombinácii</t>
  </si>
  <si>
    <t>učiteľstvo výchovy k občianstu</t>
  </si>
  <si>
    <t>animácia výtvarného umenia</t>
  </si>
  <si>
    <t>sociálna pedagogika a vychovávateľstvo</t>
  </si>
  <si>
    <t>učiteľstvo a pedagogické vedy verejné zdravotníctvo</t>
  </si>
  <si>
    <t>vzdelávanie a zdravotníctvo v rozvojovej spolupráci</t>
  </si>
  <si>
    <t>predškolská a elementárna pedagogika</t>
  </si>
  <si>
    <t>Teologická fakulta</t>
  </si>
  <si>
    <t>kresťanská filozofia</t>
  </si>
  <si>
    <t>sociálna práca so zameraním na rodinu</t>
  </si>
  <si>
    <t>D, E</t>
  </si>
  <si>
    <t>teológia</t>
  </si>
  <si>
    <t>základy kresťanskej filozofie a katolíckej teológie</t>
  </si>
  <si>
    <t>Mgr.</t>
  </si>
  <si>
    <t>klasické jazyky- latinská medievalistika a novolatinistika</t>
  </si>
  <si>
    <t>riadenie a organizácia sociálnych služieb</t>
  </si>
  <si>
    <t>anglický jazyka a anglofónne kultúry</t>
  </si>
  <si>
    <t>učiteľstvo výchovy k občianstvu</t>
  </si>
  <si>
    <t>pedagogika výtvarného umenia</t>
  </si>
  <si>
    <t>učiteľstvo pre primárne vzdelávanie</t>
  </si>
  <si>
    <t>predškolská pedagogika</t>
  </si>
  <si>
    <t>katolícka teológia</t>
  </si>
  <si>
    <t>náuka o rodine</t>
  </si>
  <si>
    <t>dejiny a teória výtvarného umenia a architektúry</t>
  </si>
  <si>
    <t>PhD.</t>
  </si>
  <si>
    <t>etika a morálna filozofia</t>
  </si>
  <si>
    <t>klasická archeoĺogia</t>
  </si>
  <si>
    <t>slovenské dejiny</t>
  </si>
  <si>
    <t>dejiny filozofie</t>
  </si>
  <si>
    <t>systematická filozofia</t>
  </si>
  <si>
    <t>všeobecná a experimentálna psychológia</t>
  </si>
  <si>
    <t>teória a dejiny štátu a práva</t>
  </si>
  <si>
    <t>E</t>
  </si>
  <si>
    <t>ústavné právo</t>
  </si>
  <si>
    <t>pracovné právo</t>
  </si>
  <si>
    <t>trestné právo</t>
  </si>
  <si>
    <t>občianske právo</t>
  </si>
  <si>
    <t>pedagogika</t>
  </si>
  <si>
    <t>školská pedagogika</t>
  </si>
  <si>
    <t>teória biologického vzdelávania</t>
  </si>
  <si>
    <t>teória chemického vzdelávania</t>
  </si>
  <si>
    <t>slovenský jazyk a literatúra</t>
  </si>
  <si>
    <t>teória jazykového a lit. vzdelávania</t>
  </si>
  <si>
    <t>FZSP</t>
  </si>
  <si>
    <t>Patricia Dobríková</t>
  </si>
  <si>
    <t>áno</t>
  </si>
  <si>
    <t>Miloš Lichner</t>
  </si>
  <si>
    <t>Katolícka teológia</t>
  </si>
  <si>
    <t>Rastislav Nemec</t>
  </si>
  <si>
    <t>Systematická filozofia</t>
  </si>
  <si>
    <t>Vojtech Vladár</t>
  </si>
  <si>
    <t>Teória a dejiny štátu a práva</t>
  </si>
  <si>
    <t>Adrián Jalč</t>
  </si>
  <si>
    <t>Trestné právo</t>
  </si>
  <si>
    <t>Magdaléna Hagovská</t>
  </si>
  <si>
    <t>nie</t>
  </si>
  <si>
    <t>Jozef Žuffa</t>
  </si>
  <si>
    <t>Marcel Dolobáč</t>
  </si>
  <si>
    <t>Pracovné právo</t>
  </si>
  <si>
    <t>Antonín Lojek</t>
  </si>
  <si>
    <t>FZaSP</t>
  </si>
  <si>
    <t>Ústav dejín</t>
  </si>
  <si>
    <t>ZZY - 3</t>
  </si>
  <si>
    <t>YYX - 1</t>
  </si>
  <si>
    <t>ZZY - 2</t>
  </si>
  <si>
    <t>YYV - 1</t>
  </si>
  <si>
    <t>ZZV - 2</t>
  </si>
  <si>
    <t>YXV - 2</t>
  </si>
  <si>
    <t>ZYZ - 2</t>
  </si>
  <si>
    <t>ZYY - 4</t>
  </si>
  <si>
    <t>ZYX - 1</t>
  </si>
  <si>
    <t>ZYV - 5</t>
  </si>
  <si>
    <t>ZVY - 2</t>
  </si>
  <si>
    <t>ZVX - 2</t>
  </si>
  <si>
    <t>ZVV - 2</t>
  </si>
  <si>
    <t>ZZY - 5</t>
  </si>
  <si>
    <t>YVV - 1</t>
  </si>
  <si>
    <t>ZYZ - 5</t>
  </si>
  <si>
    <t>ZYY - 1</t>
  </si>
  <si>
    <t>ZYV - 1</t>
  </si>
  <si>
    <t>ZVZ - 1</t>
  </si>
  <si>
    <t>ZVX - 3</t>
  </si>
  <si>
    <t>ZVV - 5</t>
  </si>
  <si>
    <t xml:space="preserve">Filozofická </t>
  </si>
  <si>
    <t>2.1.17. dejiny a teória umenia</t>
  </si>
  <si>
    <t>2.1.2. systematická filozofia</t>
  </si>
  <si>
    <t>2.1.26. klasická archeológia</t>
  </si>
  <si>
    <t>2.1.5. etika</t>
  </si>
  <si>
    <t>2.1.9. slovenské dejiny</t>
  </si>
  <si>
    <t>3.1.9. psychológia</t>
  </si>
  <si>
    <t>1.1.10. odborová didaktika (biológia)</t>
  </si>
  <si>
    <t>1.1.10. odborová didaktika (chémia)</t>
  </si>
  <si>
    <t>1.1.10. odborová didaktika (teória jazyk.a lit. vzdelávania)</t>
  </si>
  <si>
    <t>1.1.4. pedagogika</t>
  </si>
  <si>
    <t>2.1.27. slovenský jazyk a literatúra</t>
  </si>
  <si>
    <t>Fakulta zdravotníctva a sociálnaj práce</t>
  </si>
  <si>
    <t>3.1.14. sociálna práca</t>
  </si>
  <si>
    <t>7.4.2. verejné zdravotníctvo</t>
  </si>
  <si>
    <t>7.4.3. laboratórne vyšetrovacie metódy v zdrvotníctve</t>
  </si>
  <si>
    <t>2.1.13. katolícka teológia</t>
  </si>
  <si>
    <t>3.4.11. občianske právo</t>
  </si>
  <si>
    <t>3.4.2. teória a dejiny štátu a práva</t>
  </si>
  <si>
    <t>3.4.6. trestné právo</t>
  </si>
  <si>
    <t>3.4.7. pracovné právo</t>
  </si>
  <si>
    <t>FF</t>
  </si>
  <si>
    <t>VEGA</t>
  </si>
  <si>
    <t>G</t>
  </si>
  <si>
    <t>2/0122/19</t>
  </si>
  <si>
    <t>Guráň Peter, PhDr., PhD.</t>
  </si>
  <si>
    <t>Spoločenská dôvera na Slovensku</t>
  </si>
  <si>
    <t>2019-2021</t>
  </si>
  <si>
    <t>Spol. projekt SÚ SAV</t>
  </si>
  <si>
    <t>2/0075/19</t>
  </si>
  <si>
    <t>Zervan Marian, prof. PhDr., PhD.</t>
  </si>
  <si>
    <t>Ikonológia charity v mestách strednej Európy – príklad Bratislavy</t>
  </si>
  <si>
    <t>2019-2022</t>
  </si>
  <si>
    <t>1/0472/19</t>
  </si>
  <si>
    <t>Halászová Ingrid, Mgr., PhD.</t>
  </si>
  <si>
    <t>Pálffyovci a ich portrétna reprezentácia v 18. storočí (cca 1690 – 1770)</t>
  </si>
  <si>
    <t>1/0131/18</t>
  </si>
  <si>
    <t>Katuninec Milan, prof. PhDr., PhD.</t>
  </si>
  <si>
    <t>Európa v pohybe. Multikauzalita súčasnej krízy demokracie a nárastu extrémistických nálad v Európe</t>
  </si>
  <si>
    <t>2018-2021</t>
  </si>
  <si>
    <t>1/0358/18</t>
  </si>
  <si>
    <t>Kuzmová Klára, prof. PhDr., CSc.</t>
  </si>
  <si>
    <t>Rímsky tábor v Iži a jeho pozícia na hraniciach Panónie</t>
  </si>
  <si>
    <t>1/0058/18</t>
  </si>
  <si>
    <t>Marek Miloš, doc. Mgr., PhD.</t>
  </si>
  <si>
    <t>Hostia na Slovensku v stredoveku. Migrácia a jej determinanty v kontexte európskeho vývoja</t>
  </si>
  <si>
    <t>2018-2020</t>
  </si>
  <si>
    <t>2/0146/18</t>
  </si>
  <si>
    <t>Daňová Miroslava, Mgr., PhD.</t>
  </si>
  <si>
    <t>Brody, mosty, diaľkové cesty. Dávnoveké komunikácie a sídla na Považí a Ponitrí s využitím archeológie pod vodou. Pilotný projekt</t>
  </si>
  <si>
    <t>Spol. projekt ArchÚ SAV</t>
  </si>
  <si>
    <t>1/0231/18</t>
  </si>
  <si>
    <t>Hrehová Helena, prof. ThDr. Mgr., PhD.</t>
  </si>
  <si>
    <t>Dráma ľudskej slobody v ruskom filozofickom myslení 20. storočia</t>
  </si>
  <si>
    <t>1/0871/18</t>
  </si>
  <si>
    <t>Gáliková Silvia, prof. PhDr., CSc.</t>
  </si>
  <si>
    <t>Povaha ľudského Ja z perspektívy kognitívnej vedy (na rozhraní filozofie, neurovedy, psychológie, etiky)</t>
  </si>
  <si>
    <t>1/0305/18</t>
  </si>
  <si>
    <t>Dědová Mária, Mgr., PhD.</t>
  </si>
  <si>
    <t>Kognitívno-existenciálny profil a špecifiká posttraumatického rozvoja u odliečených onkologických pacientov (cancer survivors)</t>
  </si>
  <si>
    <t>1/0363/18</t>
  </si>
  <si>
    <t>Žitný Peter, PhDr., PhD.</t>
  </si>
  <si>
    <t>Adaptácia dotazníka BFI-2 a jeho socio-demografické a psychologické súvislosti v slovenskom kontexte</t>
  </si>
  <si>
    <t>1/0243/17</t>
  </si>
  <si>
    <t>Varsik Vladimír, doc. PhDr., CSc.</t>
  </si>
  <si>
    <t>Kelti, Rimania a Germáni. Vidiecke osady a sídla elity</t>
  </si>
  <si>
    <t>2017-2020</t>
  </si>
  <si>
    <t>1/0645/17</t>
  </si>
  <si>
    <t>Lopatková Zuzana, doc. PhDr., PhD.</t>
  </si>
  <si>
    <t>Panstvo. Podnik zemepanského hospodárenia</t>
  </si>
  <si>
    <t>2017-2019</t>
  </si>
  <si>
    <t>1/0836/17</t>
  </si>
  <si>
    <t>Kordoš Jozef,  Mgr., PhD.</t>
  </si>
  <si>
    <t>Medzi literatúrou a vedou. Modernizácia aktuálneho ponímania hraníc literárnych žánrov v reprezentatívnej produkcii historickej Trnavskej univerzity (1635 – 1777)</t>
  </si>
  <si>
    <t>2/0047/16</t>
  </si>
  <si>
    <t>Karabová Katarína, Mgr., PhD.</t>
  </si>
  <si>
    <t>Nexus Slavorum Latini: medzislovanské vzťahy a súvislosti v zrkadle latinskej literatúry (16. – 19. storočie)</t>
  </si>
  <si>
    <t>2016-2019</t>
  </si>
  <si>
    <t>Spoločný  projekt SJÚS SAV</t>
  </si>
  <si>
    <t>PdF</t>
  </si>
  <si>
    <t>1/0038/17</t>
  </si>
  <si>
    <t>Kudláčová Blanka, prof. PhDr. Ing,,  PhD.</t>
  </si>
  <si>
    <t>Pedagogické myslenie a vzdelávanie na Slovensku v rokoch 1945 až 1989</t>
  </si>
  <si>
    <t>1/0258/18</t>
  </si>
  <si>
    <t>Kaščák Ondrej, doc. PaedDr.,PhD.</t>
  </si>
  <si>
    <t>Školská politika v efektoch a dôsledkoch – prípadové štúdie organizácií formálneho vzdelávania</t>
  </si>
  <si>
    <t>2/0134/18</t>
  </si>
  <si>
    <t>Petrová Zuzana, doc. PaedDr., PhD.</t>
  </si>
  <si>
    <t>Pedagogické a vývinopsychologické dopady inovácií predškolského zariadenia</t>
  </si>
  <si>
    <t xml:space="preserve">Spoločný projekt ÚVSK SAV </t>
  </si>
  <si>
    <t>1/0426/18</t>
  </si>
  <si>
    <t>Lukšík Ivan, prof. PhDr., Csc.</t>
  </si>
  <si>
    <t xml:space="preserve">Psychologické, sociokultúrne a biologické zdroje lásky  </t>
  </si>
  <si>
    <t>2/0006/16</t>
  </si>
  <si>
    <t>Holý Dušan, doc. RNDr., CSc.</t>
  </si>
  <si>
    <t>Topológie na funkcionálnych priestoroch a hyperpriestoroch</t>
  </si>
  <si>
    <t>1/0041/18</t>
  </si>
  <si>
    <t>Kováčik Jozef, doc. RNDr., PhD.</t>
  </si>
  <si>
    <t xml:space="preserve">Fyziologické a metabolické apekty nutričného stresu v liečivých rastlinách </t>
  </si>
  <si>
    <t>2018-2022</t>
  </si>
  <si>
    <t>1/0056/19</t>
  </si>
  <si>
    <t>Rajský Andrej, doc. PhDr., PhD.</t>
  </si>
  <si>
    <t>Morálna reflexia ako primárny komponent výchovy charakteru v podmienkach realizácie predmetu etická výchova</t>
  </si>
  <si>
    <t>2/0074/16</t>
  </si>
  <si>
    <t>Bílik René, prof. PaedDr., CSc.</t>
  </si>
  <si>
    <t>Poetika slovenskej literatúry po roku 1945</t>
  </si>
  <si>
    <t>v spolupráci s ÚSL SAV</t>
  </si>
  <si>
    <t>1/0799/18</t>
  </si>
  <si>
    <t>Pokrivčák Anton, prof. PhDr., PhD.</t>
  </si>
  <si>
    <t>Národné literatúry v epoche globalizácie (vznik a vývin americko-slovenskej literatúre a kultúrnej identity)</t>
  </si>
  <si>
    <t>1/0110/19</t>
  </si>
  <si>
    <t>Pipíška Martin, doc. RNDr., PhD.</t>
  </si>
  <si>
    <t>Štúdium využiteľnosti pyrolýznych produktov na báze odpadovej biomasy a čistiarenských kalov v environmentálnych aplikáciách</t>
  </si>
  <si>
    <t>1/0366/19</t>
  </si>
  <si>
    <t>Pavlovičová Krstína, Mgr., PhD.</t>
  </si>
  <si>
    <t>Staroslovienske texty sv. Klimenta Ochridského, prepis, preklad a výklad</t>
  </si>
  <si>
    <t>1/0341/17</t>
  </si>
  <si>
    <t>Mydlíková Eva, doc. PhDr., PhD.</t>
  </si>
  <si>
    <t>Identifikácia prejavov sociálnej rizikovosti rodín vo vybratých indikátoroch a ich vplyv na sociálne fungovanie rodín</t>
  </si>
  <si>
    <t>1/2017-12/2019</t>
  </si>
  <si>
    <t>1/0322/18</t>
  </si>
  <si>
    <t>Levická Katarína, Mgr.et.Mgr., PhD.</t>
  </si>
  <si>
    <t>Pracujúca chudoba</t>
  </si>
  <si>
    <t>01/2018-12/2020</t>
  </si>
  <si>
    <t>1/0244/17</t>
  </si>
  <si>
    <t xml:space="preserve">Blažíčková Stanislava, doc. Ing., PhD. </t>
  </si>
  <si>
    <t>Dislipidémie ako rizikový faktor kardiovaskulárnych komborbidít pri systémovom lupus erythematosus</t>
  </si>
  <si>
    <t>01/2017-12/2019</t>
  </si>
  <si>
    <t>TF</t>
  </si>
  <si>
    <t>2/0093/18</t>
  </si>
  <si>
    <t>Hroboň Bohdan, doc. Ing. MA., PhD.</t>
  </si>
  <si>
    <t>Komentár k starozákonným knihám Náhum, Habakuk, Sofoniáš, Aggeus</t>
  </si>
  <si>
    <t>1/0688/18</t>
  </si>
  <si>
    <t xml:space="preserve">Lichner Miloš, prof. ThLic., Th.D. </t>
  </si>
  <si>
    <t>Ošetrovateľský rozmer pastoračného charizmu Kongregácie sestier milosrdenstva Svätého Kríža na Slovensku v prvej polovici 20. storočia</t>
  </si>
  <si>
    <t>1/0641/17</t>
  </si>
  <si>
    <t>Kyselica Jozef, doc. ThDr., PhD.</t>
  </si>
  <si>
    <t>Biblia v interkonfesionálnom a kultúrnom kontexte na Slovensku</t>
  </si>
  <si>
    <t>2/0011/17</t>
  </si>
  <si>
    <t>Marinčák Šimon, doc. PaedDr., PhD.</t>
  </si>
  <si>
    <t>Vydanie cyrilského rukopisu z 18. storočia s komentármi a poznámkovým aparátom</t>
  </si>
  <si>
    <t>PrF</t>
  </si>
  <si>
    <t>1/0203/16</t>
  </si>
  <si>
    <t>Barancová Helena, prof. JUDr., DrSc.</t>
  </si>
  <si>
    <t>Vyváženosť práv a povinností zamestnanca a zamestnávateľa v pracovnoprávnych vzťahoch</t>
  </si>
  <si>
    <t>1/0254/16</t>
  </si>
  <si>
    <t>Moravčíková Michaela, ThLic. Mgr., Th.D.</t>
  </si>
  <si>
    <t>Financovanie cirkví a náboženských spoločností</t>
  </si>
  <si>
    <t>1/0764/17</t>
  </si>
  <si>
    <t>Deset Miloš, doc.  JUDr., PhD.</t>
  </si>
  <si>
    <t>Informačno-technické prostriedky a prostriedky operatívno-pátracej činnosti získavania informácií dôležitých pre trestné konanie</t>
  </si>
  <si>
    <t>1/0585/17</t>
  </si>
  <si>
    <t>Vráblová Miroslava, doc. JUDr., PhD.</t>
  </si>
  <si>
    <t>Trestnoprávne a kriminologické možnosti eliminácie extrémizmu</t>
  </si>
  <si>
    <t>1/0172/17</t>
  </si>
  <si>
    <t>Gajdošová Martina, doc. JUDr. Mgr., PhD.</t>
  </si>
  <si>
    <t>Združenia ako prvok demokracie a prejav slobody združovania vo verejnoprávnych vzťahoch a súkromnoprávnych vzťahoch</t>
  </si>
  <si>
    <t>1/0556/17</t>
  </si>
  <si>
    <t>Adamová Zuzana, JUDr., PhD.</t>
  </si>
  <si>
    <t>Creative Commons ako nástroj pre sprístupnenie a použitie kreatívneho obsahu, informácií a dát</t>
  </si>
  <si>
    <t>1/0193/18</t>
  </si>
  <si>
    <t>Jankuv Juraj, doc. JUDr., PhD.</t>
  </si>
  <si>
    <t>Environmentalizácia medzinárodného verejného práva</t>
  </si>
  <si>
    <t>1/0200/18</t>
  </si>
  <si>
    <t>Košičiarová Soňa, prof. JUDr., PhD.</t>
  </si>
  <si>
    <t>Aktuálne otázky azylového práva v Slovenskej republike – právna úprava a právna prax</t>
  </si>
  <si>
    <t>1/0082/18</t>
  </si>
  <si>
    <t>Jalč Adrián, doc. JUDr. Ing., PhD.</t>
  </si>
  <si>
    <t>Trestnoprávne aspekty boja proti terorizmu</t>
  </si>
  <si>
    <t>1/0018/19</t>
  </si>
  <si>
    <t>Švecová Adriana, doc. PhDr. JUDr., PhD.</t>
  </si>
  <si>
    <t>Renesancia zabudnutých a znovu obnovených inštitútov dedičského práva na Slovensku</t>
  </si>
  <si>
    <t>1/0329/19</t>
  </si>
  <si>
    <t>Gešková Katarína, JUDr., PhD.</t>
  </si>
  <si>
    <t>Žalobné právo v rekodifikovanom civilnom procese na Slovensku</t>
  </si>
  <si>
    <t>1/0081/19</t>
  </si>
  <si>
    <t>Lacko Miloš, doc. JUDr., PhD.</t>
  </si>
  <si>
    <t>Európsky sociálny model a jeho tendencie</t>
  </si>
  <si>
    <t>1/0535/19</t>
  </si>
  <si>
    <t>Novotná Marianna, doc. JUDr., PhD.</t>
  </si>
  <si>
    <t>Náhrada nemajetkovej ujmy sekundárnych obetí pri usmrtení blízkej osoby</t>
  </si>
  <si>
    <t>1/0571/19</t>
  </si>
  <si>
    <t>Nevolná Zuzana, JUDr., PhD.</t>
  </si>
  <si>
    <t>Dispozície s obchodným podielom</t>
  </si>
  <si>
    <t>ÚDTU</t>
  </si>
  <si>
    <t>1/0438/18</t>
  </si>
  <si>
    <t>Manák, Marián, PhDr., PhD.</t>
  </si>
  <si>
    <t>Diplomatické a hospodárske vzťahy medzi Československom a USA v 1. polovici 20. storočia</t>
  </si>
  <si>
    <t>1/0677/18</t>
  </si>
  <si>
    <t>Žažová Henrieta, PhDr., PhD.</t>
  </si>
  <si>
    <t>Sapientia aedificavit sibi Domum. Sídelné zázemie historickej Trnavskej univerzity (1635 – 1777)</t>
  </si>
  <si>
    <t>VEGA spolu</t>
  </si>
  <si>
    <t>KEGA</t>
  </si>
  <si>
    <t>008TTU-4/2019</t>
  </si>
  <si>
    <t>Prenos osobnej zodpovednosti ako moderný typ výhovorky a jeho postmoderné riešenie</t>
  </si>
  <si>
    <t>012TTU-4/2019</t>
  </si>
  <si>
    <t>Grafiky v diele Mateja Bela Notitia hungariae novae historico geographica</t>
  </si>
  <si>
    <t>016STU-4/2017</t>
  </si>
  <si>
    <t>Interdisciplinárny prístup k ochrane kultúrneho a prírodného dedičstva</t>
  </si>
  <si>
    <t>016TTU-4/2017</t>
  </si>
  <si>
    <t>Kultúrne a historické pozadie vzniku latinských diel slovenskej proveniencie v období baroka</t>
  </si>
  <si>
    <t>006TTU-4/2017</t>
  </si>
  <si>
    <t>Deti utečencov na Slovensku.Konkrétna výzva pre globálno-rozvojové vzdelávanie</t>
  </si>
  <si>
    <t>003TTU-4/2018</t>
  </si>
  <si>
    <t xml:space="preserve">Interaktívne aplikácie pre vyučovanie matematiky na základných školách </t>
  </si>
  <si>
    <t>003UMB-4/2017</t>
  </si>
  <si>
    <t>Implementácia blended learningu do prípravy budúcich učiteľov matematiky</t>
  </si>
  <si>
    <t>001PU-4/2017</t>
  </si>
  <si>
    <t>Ekológia človeka</t>
  </si>
  <si>
    <t>001TTU-4/2019</t>
  </si>
  <si>
    <t xml:space="preserve">Vysokoškolská príprava nenatívnych učiteľov cudzích jazykov v národnom a medzinárodnom kontexte </t>
  </si>
  <si>
    <t>012TTU-4/2018</t>
  </si>
  <si>
    <t xml:space="preserve">Interaktívne animačno-simulačné modely vo vzdelávaní </t>
  </si>
  <si>
    <t>015TTU-4/2018</t>
  </si>
  <si>
    <t>Interaktivita v elektronických didaktických aplikáciách</t>
  </si>
  <si>
    <t>002TTU-4/2018</t>
  </si>
  <si>
    <t>Jazyk a komunikačná kompetencia</t>
  </si>
  <si>
    <t>009TTU-4/2018</t>
  </si>
  <si>
    <t>Vzdelávanie a starostlivosť o deti v rannom veku (0 – 3) v školskej a sociálnej politike SR: súčastnosť a blízka perspektíva</t>
  </si>
  <si>
    <t>013KU-4/2009</t>
  </si>
  <si>
    <t>Slaná Miriam, doc. PhDr., PhD.</t>
  </si>
  <si>
    <t>E-learningové vzdelávacie moduly k problematike včasnej starostlivosti o rodinu s dieťaťom s rizikovým vývinom</t>
  </si>
  <si>
    <t>1/2019-12/2021</t>
  </si>
  <si>
    <t>013TTU-4/2019</t>
  </si>
  <si>
    <t>Ondriska František, prof. RNDr., PhD.</t>
  </si>
  <si>
    <t>Vytvorenie zbierky trvalých preparátov parazitov a napísanie publikácie Atlas parazitov človeka</t>
  </si>
  <si>
    <t>KEGA spolu</t>
  </si>
  <si>
    <t>APVV</t>
  </si>
  <si>
    <t>APVV-16-0619</t>
  </si>
  <si>
    <t>Rímska kúria a Uhorské kráľovstvo v komunikačnej interakcii v stredoveku(s osobitným zreteľom na územie dnešného Slovenska)</t>
  </si>
  <si>
    <t>2017-2021</t>
  </si>
  <si>
    <t>APVV-15-0085</t>
  </si>
  <si>
    <t>Autizmus vo svetle emočných, kognitívnych a biologických kontextov</t>
  </si>
  <si>
    <t>APVV-17-0161</t>
  </si>
  <si>
    <t>Zanedbané súvislosti. Príležitostné žánre v slovenskej literatúre v 16. a 18. storočí</t>
  </si>
  <si>
    <t>APVV-17-0123</t>
  </si>
  <si>
    <t>Sebapoškodzovanie: vymedzenie, prevalencia, ovplyvňujúce faktory a implikácie pre klinické intervencie</t>
  </si>
  <si>
    <t>APVV-18-0196</t>
  </si>
  <si>
    <t>Vedomosti nitrianskej stolice M. Bela(intepretácia a aplikácia)</t>
  </si>
  <si>
    <t>2019-2023</t>
  </si>
  <si>
    <t xml:space="preserve">APVV-17-0489 </t>
  </si>
  <si>
    <t>Poetika textu a poetika udalosti v novodobej slovenskej literatúre 18. – 21. storočia</t>
  </si>
  <si>
    <t>APVV-14-0070</t>
  </si>
  <si>
    <t>Held Ľubomír prof. PhDr. CSc.</t>
  </si>
  <si>
    <t>Prírodovedecké kurikulum pre základnú školu 2020</t>
  </si>
  <si>
    <t>2015-2019</t>
  </si>
  <si>
    <t>DO7RP-0034-12</t>
  </si>
  <si>
    <t>Majdan Marek, doc. PhDr., PhD.</t>
  </si>
  <si>
    <t>Collaborative European Neuro Trauma Effectiveness Research in TBI</t>
  </si>
  <si>
    <t>10/2013-3/2020</t>
  </si>
  <si>
    <t>APVV-14-0646</t>
  </si>
  <si>
    <t>Slaný Jaroslav, prof. MUDr., CSc.</t>
  </si>
  <si>
    <t>Analýza potrieb sociálnej služby v oblasti včasnej intervencie v podmienkach Slovenska</t>
  </si>
  <si>
    <t>7/2015-06/2019</t>
  </si>
  <si>
    <t>APVV-16-0205</t>
  </si>
  <si>
    <t>Identifikácia mechanizmov včasnej diagnostiky CAN syndrómu</t>
  </si>
  <si>
    <t>07/2017-6/2021</t>
  </si>
  <si>
    <t xml:space="preserve">G  </t>
  </si>
  <si>
    <t>APVV-15-0189</t>
  </si>
  <si>
    <t>Vybrané faktory prorodinnej stratégie</t>
  </si>
  <si>
    <t>2015-2020</t>
  </si>
  <si>
    <t xml:space="preserve">APVV-17-0001 </t>
  </si>
  <si>
    <t>Komentár ku knihe Žalmov II. a III.</t>
  </si>
  <si>
    <t>2017-2022</t>
  </si>
  <si>
    <t>APVV-14-0029</t>
  </si>
  <si>
    <t>Cyrilské písomníctvo na Slovensku do konca 18. storočia</t>
  </si>
  <si>
    <t>2014-2019</t>
  </si>
  <si>
    <t>APVV-14-0061</t>
  </si>
  <si>
    <t>Jurčová Monika, doc. JUDr., PhD.</t>
  </si>
  <si>
    <t>Rozširovanie sociálnej funkcie slovenského súkromného práva pri uplatňovaní zásad európskeho práva</t>
  </si>
  <si>
    <t>APVV-15-0066</t>
  </si>
  <si>
    <t>Nové technológie v pracovnom práve a ochrana zamestnanca</t>
  </si>
  <si>
    <t>APVV-16-0106</t>
  </si>
  <si>
    <t>Trestnoprávna ochrana života a zdravia v podmienkach Slovenskej republiky</t>
  </si>
  <si>
    <t>APVV-17-0022</t>
  </si>
  <si>
    <t>Vladár Vojtech, doc. JUDr., PhD.</t>
  </si>
  <si>
    <t xml:space="preserve">Rímsko-kánonické vplyvy na slovenské verejné právo </t>
  </si>
  <si>
    <t>APVV-17-0056</t>
  </si>
  <si>
    <t>Káčer Marek, doc. Mgr., PhD.</t>
  </si>
  <si>
    <t>Ústava liberálno-demokratického štátu a radikalizácia politickej kultúry</t>
  </si>
  <si>
    <t>APVV-17-0562</t>
  </si>
  <si>
    <t>Csach Kristián, doc. JUDr., PhD.</t>
  </si>
  <si>
    <t>Zmluvy uzatvárané prostredníctvom elektronických platforiem</t>
  </si>
  <si>
    <t>APVV-18-0337</t>
  </si>
  <si>
    <t>Žitňanská Lucia, doc. JUDr., PhD.</t>
  </si>
  <si>
    <t>Zodpovednosť členov orgánov obchodných spoločností medzi korporačným, insolvenčným a tretným právom</t>
  </si>
  <si>
    <t>APVV-18-0443</t>
  </si>
  <si>
    <t>Olšovská Andrea, prof. JUDr. Mgr., PhD.</t>
  </si>
  <si>
    <t>Prieniky pracovného práva do iných odvetví súkromného práva (a vice versa)</t>
  </si>
  <si>
    <t>APVV spolu</t>
  </si>
  <si>
    <t>Volkswagen Slovakia</t>
  </si>
  <si>
    <t>001/18_TK</t>
  </si>
  <si>
    <t>Technika hrou od základných škôl III.</t>
  </si>
  <si>
    <t>003/19_THZS-S</t>
  </si>
  <si>
    <t>Technika hrou od základných škôl IV.</t>
  </si>
  <si>
    <t>SAMRS</t>
  </si>
  <si>
    <t>SAMRS/2017/KE1/2</t>
  </si>
  <si>
    <t>Jakubcová Denica, Mgr., PhD.</t>
  </si>
  <si>
    <t>Budovanie kaúpacít zdravotníckych pracovníkov v regióne v Kwale pre zachovania zdravia kenskej populácie dohľadom nad výskytom infekčných ochorení</t>
  </si>
  <si>
    <t>9/2017-8/2019</t>
  </si>
  <si>
    <t>SAV</t>
  </si>
  <si>
    <t>O-19-104/0012-00</t>
  </si>
  <si>
    <t>Dohoda o spolupráci - Historický ústav SAV</t>
  </si>
  <si>
    <t>Ostatné domáce spolu</t>
  </si>
  <si>
    <t>DOMÁCE spolu</t>
  </si>
  <si>
    <t>ZAHRANIČNÉ</t>
  </si>
  <si>
    <t>Visegrad Scholarship</t>
  </si>
  <si>
    <t>Z</t>
  </si>
  <si>
    <t>#51810185</t>
  </si>
  <si>
    <t>2018-2019</t>
  </si>
  <si>
    <t>Erasmus +</t>
  </si>
  <si>
    <t>2018-1-ES01-KA0203-050827</t>
  </si>
  <si>
    <t>Persit_EU</t>
  </si>
  <si>
    <t>Poznatky, dôvera a vnímanie vedy európskymi študentmi</t>
  </si>
  <si>
    <t xml:space="preserve">PdF </t>
  </si>
  <si>
    <t>ERASMUS+ Programme</t>
  </si>
  <si>
    <t>2018-1-LU01-KA201-037316</t>
  </si>
  <si>
    <t>Disentangling Inclusion in Primary Physical Education (DIPPE)</t>
  </si>
  <si>
    <t>590777-EPP-1-2017-1-DE-SPO-SCP</t>
  </si>
  <si>
    <t>Basic Motor Competencies in Europe - Assesment and Promotion  (MOBAK)</t>
  </si>
  <si>
    <t>PdF.</t>
  </si>
  <si>
    <t>Danube Transnational Programme</t>
  </si>
  <si>
    <t>DTP2-038-2.3</t>
  </si>
  <si>
    <t>Managing and restoring aquatic EcologicAL corridors for migratory fiSh species in the danUbe RivEr baSin  (Measures)</t>
  </si>
  <si>
    <t>2018-1-SK01-KA201-046344-01</t>
  </si>
  <si>
    <t>Curriculum for Cultural and social diversity in preschool education (KUSODIV)</t>
  </si>
  <si>
    <t>dr. Josef Raabe Slovensko Program Erasmus+)</t>
  </si>
  <si>
    <t>2016-1-SK01-KA201-022549-TU</t>
  </si>
  <si>
    <t>The Implementation of the Interactive Science for Kids and Youngsters in Primary Education (I_S.K.Y.P.E.)</t>
  </si>
  <si>
    <t>Reform of Early Childhood Education in Eastern Europe (REFEE)</t>
  </si>
  <si>
    <t>EÚ-FP7</t>
  </si>
  <si>
    <t>H2020</t>
  </si>
  <si>
    <t>825026-SuniSea</t>
  </si>
  <si>
    <t>Rusnák Martin, prof. MUDr., CSc.</t>
  </si>
  <si>
    <t>Scaling-up NCD Interventions in South East Asia’ - SUNI-SEA</t>
  </si>
  <si>
    <t>1/2019-12/2022</t>
  </si>
  <si>
    <t>IVF</t>
  </si>
  <si>
    <t>Němec Damián, doc. ThLic. Mgr., dr.</t>
  </si>
  <si>
    <t>Registration of Churches and Religious Societies</t>
  </si>
  <si>
    <t>Zahraničné spolu</t>
  </si>
  <si>
    <t>Mesto TT</t>
  </si>
  <si>
    <t>1784/2019</t>
  </si>
  <si>
    <t>Kršáková Adriana, doc. MUDr., PhD.</t>
  </si>
  <si>
    <t>Prvé centrum HIV prevencie v meste Trnava</t>
  </si>
  <si>
    <t>SAIA</t>
  </si>
  <si>
    <t>Botek Ondrej, doc. PhDr., PhD.</t>
  </si>
  <si>
    <t>Zmluva o sopupráci pri zabezpečení mobilít CEEPUS</t>
  </si>
  <si>
    <t>2019-2020</t>
  </si>
  <si>
    <t>Igor Kráľ</t>
  </si>
  <si>
    <t xml:space="preserve">D </t>
  </si>
  <si>
    <t>D-18-104/0007-00</t>
  </si>
  <si>
    <t>Igor Kráľ, PhD.</t>
  </si>
  <si>
    <t>dar - štipendium</t>
  </si>
  <si>
    <t>Krzystof Trebski</t>
  </si>
  <si>
    <t>D-18-104/0008-00</t>
  </si>
  <si>
    <t>Trębski Krzysztof Adam, ThLic., Ph.D.</t>
  </si>
  <si>
    <t>Dar- mzdy na pedagóga</t>
  </si>
  <si>
    <t>Mária Nemčeková</t>
  </si>
  <si>
    <t>D-15-104/0004-00</t>
  </si>
  <si>
    <t>Nemčeková Mária</t>
  </si>
  <si>
    <t>Dar-štipendium</t>
  </si>
  <si>
    <t>RE</t>
  </si>
  <si>
    <t>MŠVVaŠ SR</t>
  </si>
  <si>
    <t xml:space="preserve"> G</t>
  </si>
  <si>
    <t>Mobilita študentov a zamestnancov vysokých škôl medzi krajinami programu v rámci programu Erasmus+, Kľúčová akcia 1: Vzdelávacia mobilita jednotlivcov</t>
  </si>
  <si>
    <t>Domáce spolu</t>
  </si>
  <si>
    <t>Erasmus+</t>
  </si>
  <si>
    <t>Erasmus+2018-1-EL01-KA203-047691</t>
  </si>
  <si>
    <t>Grendová Kristína, PhDr., PhD.</t>
  </si>
  <si>
    <t>Educating vaccination competence - EDUVAC</t>
  </si>
  <si>
    <t>9/2018-8/2021</t>
  </si>
  <si>
    <t>Erasmus+ 586291-EPP-1-2017-1-RO-EPPKA2-CBHE-JP</t>
  </si>
  <si>
    <t>Strenghtening public health research capacity to inform evidence based policies in Tunisia</t>
  </si>
  <si>
    <t>10/2017-10/2020</t>
  </si>
  <si>
    <t>Slovenská akademická asociácia pre medzinárodnú spoluprácu - Národná agentúra programu Erasmus+ pre vzdelávanie a odbornú prípravu</t>
  </si>
  <si>
    <t>2018-1-SK01-KA103-045904</t>
  </si>
  <si>
    <t>2019-1-SK01-KA103-060125</t>
  </si>
  <si>
    <t>2018-1-SK01-KA107-045965</t>
  </si>
  <si>
    <t>Mobilita študentov a zamestnancov vysokých škôl medzi krajinami programu apartnerskými krajinami  v rámci programu Erasmus+, Kľúčová akcia 1: Vzdelávacia mobilita jednotlivcov</t>
  </si>
  <si>
    <t xml:space="preserve">2019-1-SK01-KA107-060094 </t>
  </si>
  <si>
    <t>Mobilita študentov a zamestnancov vysokých škôl medzi krajinami programu a partnerskými krajinami  v rámci programu Erasmus+, Kľúčová akcia 1: Vzdelávacia mobilita jednotlivcov</t>
  </si>
  <si>
    <t>2019 -2022</t>
  </si>
  <si>
    <t>ZZY</t>
  </si>
  <si>
    <t>Mitášová Monika</t>
  </si>
  <si>
    <t>Anna Daučíková. Work in Progress: 7 situácií / 7 Situations (06. 12. 2019 - 29. 03. 2020 : Bratislava, Slovensko)</t>
  </si>
  <si>
    <t>Bratislava</t>
  </si>
  <si>
    <t>06. 12. 2019 - 29. 03. 2020</t>
  </si>
  <si>
    <t>Gajdoš Roman</t>
  </si>
  <si>
    <t>Mária Balážová: Ženský dezén (12. 09. - 27. 10. 2019 : Trnava, Slovensko)</t>
  </si>
  <si>
    <t>Trnava</t>
  </si>
  <si>
    <t>12. 09. 2019 - 27. 10. 2019</t>
  </si>
  <si>
    <t>Balážová Mária</t>
  </si>
  <si>
    <t>Mária Balážová: Hadia geometria 52 - Strela</t>
  </si>
  <si>
    <t>10. 07. 2019</t>
  </si>
  <si>
    <t>ZZV</t>
  </si>
  <si>
    <t>Blažo Štefan</t>
  </si>
  <si>
    <t>dizajn publikácie Mária Balážová Ženský dezén, 2019</t>
  </si>
  <si>
    <t>2019</t>
  </si>
  <si>
    <t>Blažo Cyril</t>
  </si>
  <si>
    <t>Cyril Blažo: Burning Printer (20. 06. - 20. 08. 2019 : Bratislava, Slovensko)</t>
  </si>
  <si>
    <t>20. 06. 2019 - 20. 08. 2019</t>
  </si>
  <si>
    <t>ZYZ</t>
  </si>
  <si>
    <t>Baláž Blažej</t>
  </si>
  <si>
    <t>Signal - The Story of (Post-) conceptual art in Slovakia (18. 04. - 23. 06. 2019 : Budapešť, Maďarsko)</t>
  </si>
  <si>
    <t>Budapest</t>
  </si>
  <si>
    <t>18. 04. 2019 - 23. 06. 2019</t>
  </si>
  <si>
    <t>ZYY</t>
  </si>
  <si>
    <t>Moc bezmocných - Politické aspekty v slovenskom a českom umení po roku 1989 (21. 11. 2019 - 23. 02. 2020 : Bratislava, Slovensko)</t>
  </si>
  <si>
    <t>21. 11. 2019 - 23. 02. 2020</t>
  </si>
  <si>
    <t>Rónaiová Veronika</t>
  </si>
  <si>
    <t>Príbehy (p)o živote (12. 12. 2019 - 29. 03. 2020 : Nitra, Slovensko)</t>
  </si>
  <si>
    <t>Nitra</t>
  </si>
  <si>
    <t>12. 12. 2019 - 29. 03. 2020</t>
  </si>
  <si>
    <t>Podoby Slobody / Faces of freedom (12. 09. - 24. 11. 2019 : Nitra, Slovensko)</t>
  </si>
  <si>
    <t>12. 09. 2019 - 24. 11. 2019</t>
  </si>
  <si>
    <t>Top akvizície 2017-2018 (24. 07. - 24. 11. 2019 : Spišská Nová Ves, Slovensko)</t>
  </si>
  <si>
    <t>Spišská Nová Ves</t>
  </si>
  <si>
    <t>24. 07. 2019 - 24. 11. 2019</t>
  </si>
  <si>
    <t>ZYX</t>
  </si>
  <si>
    <t>Jahresausgaben/Ne travaillez assez ne comptez jamais (15. 01. - 17. 03. 2019 : Mníchov, Nemecko)</t>
  </si>
  <si>
    <t>Mníchov</t>
  </si>
  <si>
    <t>15. 01. 2019 - 17. 03. 2019</t>
  </si>
  <si>
    <t>ZYV</t>
  </si>
  <si>
    <t>Neskorý zber (13. 12. 2019 - 16. 01. 2020 : Bratislava, Slovensko)</t>
  </si>
  <si>
    <t>13. 12. 2019 - 16. 01. 2020</t>
  </si>
  <si>
    <t>Výťah (05. 04. - 26. 04. 2019 : Bratislava, Slovensko)</t>
  </si>
  <si>
    <t>05. 04. 2019 - 26. 04. 2019</t>
  </si>
  <si>
    <t>XIII. trienále akvarelu (13. 12. 2019 - 19. 01. 2020 : Lučenec, Slovensko)</t>
  </si>
  <si>
    <t>Lučenec</t>
  </si>
  <si>
    <t>13. 12. 2019 - 19. 01. 2020</t>
  </si>
  <si>
    <t>Environmentálne umenie na Slovensku (26. 09. - 06. 11. 2019 : Martin, Slovensko)</t>
  </si>
  <si>
    <t>Martin</t>
  </si>
  <si>
    <t>26. 09. 2019 - 06. 11. 2019</t>
  </si>
  <si>
    <t>Papier kole (slovenská koláž XX a XXI. storočia) (24. 10. 2019 - 24. 01. 2020 : Žilina, Slovensko)</t>
  </si>
  <si>
    <t>Žilina</t>
  </si>
  <si>
    <t>24. 10. 2019 - 24. 01. 2020</t>
  </si>
  <si>
    <t>ZVY</t>
  </si>
  <si>
    <t>Branišová Zuzana</t>
  </si>
  <si>
    <t>Bienále FORMA 2019 (13. 12. 2019 - 14. 01. 2020 : Bratislava, Slovensko)</t>
  </si>
  <si>
    <t>13. 12. 2019 - 14. 01. 2020</t>
  </si>
  <si>
    <t>Rodinné striebro – prírastky galérie 2005 – 2019 (05. 12. 2019 - 25. 01. 2020 : Nové Zámky, Slovensko)</t>
  </si>
  <si>
    <t>Nové Zámky</t>
  </si>
  <si>
    <t>05. 12. 2019 - 25. 01. 2020</t>
  </si>
  <si>
    <t>ZVX</t>
  </si>
  <si>
    <t>International Drawing Biennale India 2018-19 (08. 02. -10. 02. 2019 : Faridabad, India)</t>
  </si>
  <si>
    <t>Faridabad</t>
  </si>
  <si>
    <t>08. 02. 2019 - 10. 02. 2019</t>
  </si>
  <si>
    <t>ZVV</t>
  </si>
  <si>
    <t>Socha v meste VII. - Dialóg miesta (27. 06. - 11. 09. 2019 : Martin, Slovensko)</t>
  </si>
  <si>
    <t>27. 06. 2019 - 11. 09. 2019</t>
  </si>
  <si>
    <t>Archív ako križovatka medzi minulosťou a prítomnosťou (07. 02. - 14. 04. 2019 : Martin, Turčianska galéria)</t>
  </si>
  <si>
    <t>07. 02. 2019 - 14. 04. 2019</t>
  </si>
  <si>
    <t>YYX</t>
  </si>
  <si>
    <t>Arteduco (17. 06. - 31. 07. 2019 : Plzeň, Česká republika)</t>
  </si>
  <si>
    <t>Plzeň</t>
  </si>
  <si>
    <t>17. 06. 2019 - 31. 07. 2019</t>
  </si>
  <si>
    <t>YYV</t>
  </si>
  <si>
    <t>VR - PR : obrazy a texty (21. 05. - 20. 06. 2019 : Bratislava, Slovensko)</t>
  </si>
  <si>
    <t>21. 05. 2019 20. 06. 2019</t>
  </si>
  <si>
    <t>YXV</t>
  </si>
  <si>
    <t>Obálka knihy: Kudláčová, Blanka (ed.): Pedagogické myslenie, školstvo a vzdelávanie na Slovensku v rokoch 1945-1989, 2019</t>
  </si>
  <si>
    <t>Obálka knihy: Brestovanský, Martin: Hodnoty, vzťahy a škola, 2019</t>
  </si>
  <si>
    <t xml:space="preserve">Pedagogická fakulta </t>
  </si>
  <si>
    <t xml:space="preserve">Filozofická fakulta </t>
  </si>
  <si>
    <t xml:space="preserve">Právnická fakulta </t>
  </si>
  <si>
    <t>spolu PrF</t>
  </si>
  <si>
    <t xml:space="preserve">Teologická fakulta </t>
  </si>
  <si>
    <t>Spolu TU</t>
  </si>
  <si>
    <t>Prijatie/ účasť</t>
  </si>
  <si>
    <t>Zápis/ prijatie</t>
  </si>
  <si>
    <t>Zápis/ plán</t>
  </si>
  <si>
    <t xml:space="preserve">Fakulta zdravotníctva a sociálnej práce  </t>
  </si>
  <si>
    <t xml:space="preserve">Prepočítaný počet </t>
  </si>
  <si>
    <t>Zápis/plán</t>
  </si>
  <si>
    <t>Vadíková Katarína Mária, Mgr., PhD.</t>
  </si>
  <si>
    <t>Dzurňáková Zuzana, Mgr., PhD.</t>
  </si>
  <si>
    <t>Gojdič Ivan, Ing. arch.</t>
  </si>
  <si>
    <t>Juríková Erika, doc. Mgr., PhD.</t>
  </si>
  <si>
    <t>Danišková Zuzana, Mgr., PhD.</t>
  </si>
  <si>
    <t>Pokorný Milan,  PaedDr., PhD.</t>
  </si>
  <si>
    <t>Prokop Pavol,  prof. PaedDr., PhD.</t>
  </si>
  <si>
    <t>Pokrivčáková Silvia, prof. PaedDr., PhD.</t>
  </si>
  <si>
    <t>Stoffová Veronika, prof. Ing., CSc.</t>
  </si>
  <si>
    <t>Pšenáková Ildikó, Ing., PhD.</t>
  </si>
  <si>
    <t>Mikušiak Marek, Mgr., PhD.</t>
  </si>
  <si>
    <t>Pupala Branislav prof. PhDr., CSc.</t>
  </si>
  <si>
    <t>Rábik Vladimír,  prof. PhDr., PhD.</t>
  </si>
  <si>
    <t>Špajdel Marian, PhDr., PhD.</t>
  </si>
  <si>
    <t>Démuth Andrej, prof. Mgr., PhD.</t>
  </si>
  <si>
    <t>Sipekioá Nicol, Mgr., PhD.</t>
  </si>
  <si>
    <t>Csontos Ladislav, prof. ThDr., PhD.</t>
  </si>
  <si>
    <t>Lichner Miloš, prof. ThLic., D.Th.</t>
  </si>
  <si>
    <t>Žoldošová Kristína, doc. PaedDr., PhD.</t>
  </si>
  <si>
    <t>spoločný projekt s MÚ SAV</t>
  </si>
  <si>
    <t>Martinkovič Marcel, Mgr., PhD.</t>
  </si>
  <si>
    <t>Masaryková Dana, Mgr., PhD.</t>
  </si>
  <si>
    <t>Pekárik Ladislav, Mgr., PhD.</t>
  </si>
  <si>
    <t>Kaščák Ondrej, doc. PaedDr., PhD.</t>
  </si>
  <si>
    <t>Tabuľka č. 6: Prehľad akademických mobilít - študenti v akademickom roku 2018/2019 a porovnanie s akademickým rokom 2017/2018</t>
  </si>
  <si>
    <t>rektorát</t>
  </si>
  <si>
    <t xml:space="preserve">Fakulta zdravotníctva a sociálnej práce </t>
  </si>
  <si>
    <t>Tabuľka č. 13: Publikačná činnosť vysokej školy za rok 2019 a porovnanie      s rokom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</si>
</sst>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00"/>
    <numFmt numFmtId="166" formatCode="_-* #,##0.0\ _€_-;\-* #,##0.0\ _€_-;_-* &quot;-&quot;??\ _€_-;_-@_-"/>
    <numFmt numFmtId="167" formatCode="_-* #,##0.00\ [$€-41B]_-;\-* #,##0.00\ [$€-41B]_-;_-* &quot;-&quot;??\ [$€-41B]_-;_-@_-"/>
  </numFmts>
  <fonts count="41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48"/>
      <name val="Times New Roman"/>
      <family val="1"/>
      <charset val="238"/>
    </font>
    <font>
      <sz val="12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2"/>
      <name val="Times New Roman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2"/>
      <color theme="4" tint="-0.249977111117893"/>
      <name val="Times New Roman"/>
      <family val="1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1" fillId="0" borderId="0" applyFont="0" applyFill="0" applyBorder="0" applyAlignment="0" applyProtection="0"/>
    <xf numFmtId="0" fontId="17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4" fillId="0" borderId="0"/>
    <xf numFmtId="43" fontId="26" fillId="0" borderId="0" applyFont="0" applyFill="0" applyBorder="0" applyAlignment="0" applyProtection="0"/>
    <xf numFmtId="0" fontId="5" fillId="0" borderId="0"/>
  </cellStyleXfs>
  <cellXfs count="5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wrapText="1"/>
    </xf>
    <xf numFmtId="0" fontId="1" fillId="0" borderId="0" xfId="0" applyFont="1" applyAlignme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" fillId="0" borderId="0" xfId="0" applyFont="1"/>
    <xf numFmtId="0" fontId="14" fillId="0" borderId="0" xfId="0" applyFont="1"/>
    <xf numFmtId="0" fontId="0" fillId="0" borderId="0" xfId="0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5" fillId="0" borderId="0" xfId="0" applyFont="1"/>
    <xf numFmtId="0" fontId="15" fillId="0" borderId="0" xfId="0" applyFont="1" applyAlignment="1">
      <alignment vertical="top" wrapText="1"/>
    </xf>
    <xf numFmtId="3" fontId="16" fillId="0" borderId="0" xfId="0" applyNumberFormat="1" applyFont="1" applyFill="1" applyBorder="1" applyAlignment="1">
      <alignment vertical="top" wrapText="1"/>
    </xf>
    <xf numFmtId="0" fontId="15" fillId="0" borderId="0" xfId="0" applyFont="1" applyBorder="1" applyAlignment="1">
      <alignment vertical="top"/>
    </xf>
    <xf numFmtId="3" fontId="16" fillId="0" borderId="0" xfId="2" applyNumberFormat="1" applyFont="1" applyFill="1" applyBorder="1" applyAlignment="1">
      <alignment vertical="top" wrapText="1"/>
    </xf>
    <xf numFmtId="3" fontId="18" fillId="0" borderId="0" xfId="2" applyNumberFormat="1" applyFont="1" applyFill="1" applyBorder="1" applyAlignment="1">
      <alignment vertical="center" wrapText="1"/>
    </xf>
    <xf numFmtId="3" fontId="16" fillId="0" borderId="0" xfId="2" applyNumberFormat="1" applyFont="1" applyBorder="1" applyAlignment="1">
      <alignment vertical="top" wrapText="1"/>
    </xf>
    <xf numFmtId="3" fontId="16" fillId="0" borderId="0" xfId="2" applyNumberFormat="1" applyFont="1" applyBorder="1" applyAlignment="1">
      <alignment vertical="center" wrapText="1"/>
    </xf>
    <xf numFmtId="3" fontId="16" fillId="0" borderId="0" xfId="3" applyNumberFormat="1" applyFont="1" applyFill="1" applyBorder="1" applyAlignment="1">
      <alignment vertical="center" wrapText="1"/>
    </xf>
    <xf numFmtId="3" fontId="16" fillId="0" borderId="0" xfId="4" applyNumberFormat="1" applyFont="1" applyFill="1" applyBorder="1" applyAlignment="1">
      <alignment vertical="center" wrapText="1"/>
    </xf>
    <xf numFmtId="3" fontId="16" fillId="0" borderId="0" xfId="5" applyNumberFormat="1" applyFont="1" applyFill="1" applyBorder="1" applyAlignment="1">
      <alignment vertical="center" wrapText="1"/>
    </xf>
    <xf numFmtId="0" fontId="15" fillId="0" borderId="0" xfId="0" applyFont="1" applyBorder="1" applyAlignment="1"/>
    <xf numFmtId="0" fontId="7" fillId="0" borderId="0" xfId="0" applyFont="1" applyAlignment="1">
      <alignment vertical="center"/>
    </xf>
    <xf numFmtId="0" fontId="15" fillId="0" borderId="0" xfId="0" applyFont="1" applyBorder="1" applyAlignment="1">
      <alignment vertical="top" wrapText="1"/>
    </xf>
    <xf numFmtId="3" fontId="16" fillId="0" borderId="0" xfId="3" applyNumberFormat="1" applyFont="1" applyFill="1" applyBorder="1" applyAlignment="1">
      <alignment vertical="top" wrapText="1"/>
    </xf>
    <xf numFmtId="3" fontId="16" fillId="0" borderId="0" xfId="4" applyNumberFormat="1" applyFont="1" applyFill="1" applyBorder="1" applyAlignment="1">
      <alignment vertical="top" wrapText="1"/>
    </xf>
    <xf numFmtId="3" fontId="16" fillId="0" borderId="0" xfId="5" applyNumberFormat="1" applyFont="1" applyFill="1" applyBorder="1" applyAlignment="1">
      <alignment vertical="top" wrapText="1"/>
    </xf>
    <xf numFmtId="0" fontId="21" fillId="0" borderId="0" xfId="0" applyFont="1" applyAlignment="1">
      <alignment vertical="top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19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vertical="center" wrapText="1"/>
    </xf>
    <xf numFmtId="0" fontId="28" fillId="0" borderId="14" xfId="0" applyFont="1" applyBorder="1" applyAlignment="1">
      <alignment vertical="center"/>
    </xf>
    <xf numFmtId="0" fontId="28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4" xfId="0" applyFont="1" applyBorder="1"/>
    <xf numFmtId="14" fontId="28" fillId="0" borderId="4" xfId="0" applyNumberFormat="1" applyFont="1" applyBorder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/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7" xfId="0" applyFont="1" applyBorder="1"/>
    <xf numFmtId="0" fontId="28" fillId="0" borderId="8" xfId="0" applyFont="1" applyBorder="1"/>
    <xf numFmtId="0" fontId="28" fillId="0" borderId="0" xfId="0" applyFont="1"/>
    <xf numFmtId="0" fontId="29" fillId="0" borderId="14" xfId="0" applyFont="1" applyBorder="1"/>
    <xf numFmtId="0" fontId="29" fillId="0" borderId="16" xfId="0" applyFont="1" applyBorder="1"/>
    <xf numFmtId="0" fontId="29" fillId="0" borderId="4" xfId="0" applyFont="1" applyBorder="1" applyAlignment="1">
      <alignment vertical="center" wrapText="1"/>
    </xf>
    <xf numFmtId="0" fontId="29" fillId="0" borderId="4" xfId="0" applyFont="1" applyBorder="1" applyAlignment="1">
      <alignment vertical="center"/>
    </xf>
    <xf numFmtId="0" fontId="8" fillId="0" borderId="0" xfId="0" applyFont="1" applyAlignment="1">
      <alignment wrapText="1"/>
    </xf>
    <xf numFmtId="0" fontId="28" fillId="0" borderId="4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4" fontId="28" fillId="0" borderId="1" xfId="0" applyNumberFormat="1" applyFont="1" applyBorder="1"/>
    <xf numFmtId="0" fontId="28" fillId="0" borderId="15" xfId="0" applyFont="1" applyBorder="1"/>
    <xf numFmtId="0" fontId="28" fillId="0" borderId="16" xfId="0" applyFont="1" applyBorder="1" applyAlignment="1">
      <alignment wrapText="1"/>
    </xf>
    <xf numFmtId="0" fontId="28" fillId="0" borderId="1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8" fillId="0" borderId="1" xfId="0" applyFont="1" applyFill="1" applyBorder="1"/>
    <xf numFmtId="0" fontId="28" fillId="0" borderId="14" xfId="0" applyFont="1" applyBorder="1" applyAlignment="1">
      <alignment horizontal="center"/>
    </xf>
    <xf numFmtId="0" fontId="28" fillId="0" borderId="15" xfId="0" applyFont="1" applyBorder="1" applyAlignment="1">
      <alignment horizontal="center" wrapText="1"/>
    </xf>
    <xf numFmtId="0" fontId="28" fillId="0" borderId="16" xfId="0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9" fillId="0" borderId="20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left" vertical="center" wrapText="1"/>
    </xf>
    <xf numFmtId="4" fontId="28" fillId="0" borderId="7" xfId="0" applyNumberFormat="1" applyFont="1" applyBorder="1" applyAlignment="1">
      <alignment horizontal="right" vertical="center" wrapText="1"/>
    </xf>
    <xf numFmtId="0" fontId="28" fillId="0" borderId="4" xfId="0" applyFont="1" applyBorder="1" applyAlignment="1">
      <alignment wrapText="1"/>
    </xf>
    <xf numFmtId="0" fontId="28" fillId="0" borderId="2" xfId="0" applyFont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wrapText="1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30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4" fontId="28" fillId="0" borderId="1" xfId="8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left" vertical="center" wrapText="1"/>
    </xf>
    <xf numFmtId="4" fontId="28" fillId="0" borderId="1" xfId="8" applyNumberFormat="1" applyFont="1" applyBorder="1" applyAlignment="1">
      <alignment horizontal="right" vertical="center" wrapText="1"/>
    </xf>
    <xf numFmtId="0" fontId="28" fillId="2" borderId="1" xfId="0" applyFont="1" applyFill="1" applyBorder="1"/>
    <xf numFmtId="0" fontId="28" fillId="0" borderId="1" xfId="0" applyFont="1" applyBorder="1" applyAlignment="1">
      <alignment vertical="center" wrapText="1"/>
    </xf>
    <xf numFmtId="4" fontId="28" fillId="2" borderId="1" xfId="8" applyNumberFormat="1" applyFont="1" applyFill="1" applyBorder="1" applyAlignment="1">
      <alignment horizontal="right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/>
    </xf>
    <xf numFmtId="4" fontId="28" fillId="0" borderId="1" xfId="0" applyNumberFormat="1" applyFont="1" applyBorder="1" applyAlignment="1">
      <alignment horizontal="right" vertical="center"/>
    </xf>
    <xf numFmtId="167" fontId="28" fillId="0" borderId="4" xfId="0" applyNumberFormat="1" applyFont="1" applyBorder="1"/>
    <xf numFmtId="0" fontId="28" fillId="0" borderId="1" xfId="0" applyFont="1" applyBorder="1" applyAlignment="1">
      <alignment horizontal="left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4" fontId="28" fillId="0" borderId="1" xfId="1" applyNumberFormat="1" applyFont="1" applyBorder="1" applyAlignment="1">
      <alignment horizontal="right" vertical="center"/>
    </xf>
    <xf numFmtId="4" fontId="28" fillId="0" borderId="1" xfId="1" applyNumberFormat="1" applyFont="1" applyFill="1" applyBorder="1" applyAlignment="1">
      <alignment horizontal="right" vertical="center"/>
    </xf>
    <xf numFmtId="0" fontId="28" fillId="0" borderId="8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4" fontId="31" fillId="0" borderId="0" xfId="0" applyNumberFormat="1" applyFont="1" applyAlignment="1">
      <alignment horizontal="right" vertical="center"/>
    </xf>
    <xf numFmtId="4" fontId="28" fillId="0" borderId="8" xfId="0" applyNumberFormat="1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4" fontId="29" fillId="0" borderId="0" xfId="0" applyNumberFormat="1" applyFont="1" applyAlignment="1">
      <alignment horizontal="right" vertical="center"/>
    </xf>
    <xf numFmtId="4" fontId="28" fillId="0" borderId="1" xfId="0" applyNumberFormat="1" applyFont="1" applyBorder="1" applyAlignment="1">
      <alignment horizontal="right" vertical="center" wrapText="1"/>
    </xf>
    <xf numFmtId="0" fontId="28" fillId="0" borderId="2" xfId="0" applyFont="1" applyBorder="1"/>
    <xf numFmtId="0" fontId="31" fillId="0" borderId="0" xfId="0" applyFont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28" fillId="2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28" fillId="0" borderId="2" xfId="9" applyFont="1" applyBorder="1" applyAlignment="1">
      <alignment horizontal="center" vertical="center" wrapText="1"/>
    </xf>
    <xf numFmtId="0" fontId="28" fillId="0" borderId="1" xfId="9" applyFont="1" applyBorder="1" applyAlignment="1">
      <alignment horizontal="center" vertical="center" wrapText="1"/>
    </xf>
    <xf numFmtId="0" fontId="28" fillId="0" borderId="1" xfId="9" applyFont="1" applyBorder="1" applyAlignment="1">
      <alignment horizontal="left" vertical="center" wrapText="1"/>
    </xf>
    <xf numFmtId="0" fontId="28" fillId="0" borderId="2" xfId="9" applyFont="1" applyBorder="1" applyAlignment="1">
      <alignment horizontal="center" vertical="center"/>
    </xf>
    <xf numFmtId="0" fontId="28" fillId="0" borderId="1" xfId="9" applyFont="1" applyBorder="1" applyAlignment="1">
      <alignment horizontal="center" vertical="center"/>
    </xf>
    <xf numFmtId="0" fontId="30" fillId="0" borderId="1" xfId="0" applyFont="1" applyBorder="1"/>
    <xf numFmtId="4" fontId="28" fillId="2" borderId="8" xfId="8" applyNumberFormat="1" applyFont="1" applyFill="1" applyBorder="1" applyAlignment="1">
      <alignment horizontal="right" vertical="center"/>
    </xf>
    <xf numFmtId="4" fontId="28" fillId="0" borderId="8" xfId="8" applyNumberFormat="1" applyFont="1" applyBorder="1" applyAlignment="1">
      <alignment horizontal="right" vertical="center"/>
    </xf>
    <xf numFmtId="4" fontId="28" fillId="0" borderId="4" xfId="0" applyNumberFormat="1" applyFont="1" applyBorder="1" applyAlignment="1">
      <alignment horizontal="right" vertical="center"/>
    </xf>
    <xf numFmtId="0" fontId="30" fillId="0" borderId="4" xfId="0" applyFont="1" applyBorder="1" applyAlignment="1">
      <alignment wrapText="1"/>
    </xf>
    <xf numFmtId="0" fontId="28" fillId="2" borderId="8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left" vertical="center" wrapText="1"/>
    </xf>
    <xf numFmtId="167" fontId="28" fillId="0" borderId="1" xfId="0" applyNumberFormat="1" applyFont="1" applyBorder="1"/>
    <xf numFmtId="0" fontId="28" fillId="0" borderId="19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4" fontId="28" fillId="0" borderId="3" xfId="0" applyNumberFormat="1" applyFont="1" applyBorder="1" applyAlignment="1">
      <alignment horizontal="right" vertical="center"/>
    </xf>
    <xf numFmtId="0" fontId="28" fillId="0" borderId="3" xfId="0" applyFont="1" applyBorder="1"/>
    <xf numFmtId="0" fontId="30" fillId="0" borderId="3" xfId="0" applyFont="1" applyBorder="1"/>
    <xf numFmtId="4" fontId="29" fillId="0" borderId="1" xfId="0" applyNumberFormat="1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horizontal="right" vertical="center"/>
    </xf>
    <xf numFmtId="0" fontId="30" fillId="0" borderId="0" xfId="0" applyFont="1"/>
    <xf numFmtId="0" fontId="28" fillId="0" borderId="2" xfId="0" applyFont="1" applyBorder="1" applyAlignment="1">
      <alignment horizontal="center" vertical="center" wrapText="1"/>
    </xf>
    <xf numFmtId="4" fontId="28" fillId="0" borderId="8" xfId="0" applyNumberFormat="1" applyFont="1" applyBorder="1" applyAlignment="1">
      <alignment horizontal="right" vertical="center" wrapText="1"/>
    </xf>
    <xf numFmtId="0" fontId="28" fillId="0" borderId="1" xfId="0" applyFont="1" applyBorder="1" applyAlignment="1">
      <alignment vertical="center"/>
    </xf>
    <xf numFmtId="0" fontId="31" fillId="0" borderId="55" xfId="0" applyFont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 wrapText="1"/>
    </xf>
    <xf numFmtId="4" fontId="28" fillId="2" borderId="8" xfId="0" applyNumberFormat="1" applyFont="1" applyFill="1" applyBorder="1" applyAlignment="1">
      <alignment horizontal="right" vertical="center"/>
    </xf>
    <xf numFmtId="0" fontId="28" fillId="0" borderId="4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4" fontId="29" fillId="0" borderId="6" xfId="0" applyNumberFormat="1" applyFont="1" applyBorder="1" applyAlignment="1">
      <alignment horizontal="right" vertical="center"/>
    </xf>
    <xf numFmtId="0" fontId="28" fillId="0" borderId="6" xfId="0" applyFont="1" applyBorder="1"/>
    <xf numFmtId="0" fontId="30" fillId="0" borderId="6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9" fillId="0" borderId="14" xfId="0" applyFont="1" applyBorder="1" applyAlignment="1">
      <alignment horizontal="center" vertical="center" wrapText="1"/>
    </xf>
    <xf numFmtId="167" fontId="28" fillId="0" borderId="4" xfId="0" applyNumberFormat="1" applyFont="1" applyBorder="1" applyAlignment="1">
      <alignment horizontal="left" vertical="center"/>
    </xf>
    <xf numFmtId="4" fontId="28" fillId="0" borderId="1" xfId="0" applyNumberFormat="1" applyFont="1" applyBorder="1" applyAlignment="1">
      <alignment horizontal="right"/>
    </xf>
    <xf numFmtId="4" fontId="28" fillId="0" borderId="8" xfId="0" applyNumberFormat="1" applyFont="1" applyBorder="1" applyAlignment="1">
      <alignment horizontal="right"/>
    </xf>
    <xf numFmtId="49" fontId="28" fillId="0" borderId="1" xfId="0" applyNumberFormat="1" applyFont="1" applyBorder="1" applyAlignment="1">
      <alignment wrapText="1"/>
    </xf>
    <xf numFmtId="4" fontId="29" fillId="0" borderId="8" xfId="0" applyNumberFormat="1" applyFont="1" applyBorder="1" applyAlignment="1">
      <alignment horizontal="right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left" wrapText="1"/>
    </xf>
    <xf numFmtId="4" fontId="29" fillId="0" borderId="0" xfId="0" applyNumberFormat="1" applyFont="1" applyAlignment="1">
      <alignment horizontal="right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 wrapText="1"/>
    </xf>
    <xf numFmtId="4" fontId="28" fillId="0" borderId="0" xfId="0" applyNumberFormat="1" applyFont="1" applyAlignment="1">
      <alignment horizontal="right"/>
    </xf>
    <xf numFmtId="49" fontId="28" fillId="0" borderId="11" xfId="0" applyNumberFormat="1" applyFont="1" applyBorder="1" applyAlignment="1">
      <alignment vertical="center" wrapText="1"/>
    </xf>
    <xf numFmtId="4" fontId="28" fillId="0" borderId="7" xfId="0" applyNumberFormat="1" applyFont="1" applyBorder="1" applyAlignment="1">
      <alignment horizontal="right"/>
    </xf>
    <xf numFmtId="49" fontId="28" fillId="0" borderId="0" xfId="0" applyNumberFormat="1" applyFont="1" applyAlignment="1">
      <alignment vertical="center" wrapText="1"/>
    </xf>
    <xf numFmtId="49" fontId="28" fillId="0" borderId="1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left" wrapText="1"/>
    </xf>
    <xf numFmtId="4" fontId="30" fillId="0" borderId="0" xfId="0" applyNumberFormat="1" applyFont="1" applyAlignment="1">
      <alignment horizontal="right"/>
    </xf>
    <xf numFmtId="0" fontId="33" fillId="0" borderId="0" xfId="0" applyFont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167" fontId="30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19" fillId="0" borderId="0" xfId="0" applyFont="1" applyAlignment="1">
      <alignment horizontal="center"/>
    </xf>
    <xf numFmtId="0" fontId="28" fillId="0" borderId="1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8" fillId="4" borderId="3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3" xfId="0" applyFont="1" applyFill="1" applyBorder="1" applyAlignment="1">
      <alignment horizontal="center"/>
    </xf>
    <xf numFmtId="0" fontId="28" fillId="4" borderId="3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0" fontId="28" fillId="4" borderId="47" xfId="0" applyFont="1" applyFill="1" applyBorder="1" applyAlignment="1">
      <alignment horizontal="center" vertical="center"/>
    </xf>
    <xf numFmtId="0" fontId="28" fillId="4" borderId="39" xfId="0" applyFont="1" applyFill="1" applyBorder="1" applyAlignment="1">
      <alignment horizontal="center" vertical="center"/>
    </xf>
    <xf numFmtId="0" fontId="28" fillId="4" borderId="36" xfId="0" applyFont="1" applyFill="1" applyBorder="1" applyAlignment="1">
      <alignment horizontal="center" vertical="center"/>
    </xf>
    <xf numFmtId="0" fontId="28" fillId="4" borderId="38" xfId="0" applyFont="1" applyFill="1" applyBorder="1" applyAlignment="1">
      <alignment horizontal="center" vertical="center"/>
    </xf>
    <xf numFmtId="0" fontId="28" fillId="4" borderId="31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Fill="1" applyBorder="1" applyAlignment="1">
      <alignment horizontal="center" vertical="center"/>
    </xf>
    <xf numFmtId="164" fontId="28" fillId="4" borderId="1" xfId="0" applyNumberFormat="1" applyFont="1" applyFill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8" fillId="0" borderId="31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29" fillId="4" borderId="39" xfId="0" applyFont="1" applyFill="1" applyBorder="1" applyAlignment="1">
      <alignment horizontal="center" vertical="center"/>
    </xf>
    <xf numFmtId="0" fontId="38" fillId="0" borderId="31" xfId="0" applyFont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/>
    </xf>
    <xf numFmtId="0" fontId="29" fillId="4" borderId="16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 wrapText="1"/>
    </xf>
    <xf numFmtId="0" fontId="29" fillId="0" borderId="3" xfId="0" applyFont="1" applyBorder="1" applyAlignment="1">
      <alignment horizontal="left"/>
    </xf>
    <xf numFmtId="0" fontId="28" fillId="0" borderId="3" xfId="0" applyFont="1" applyBorder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9" fillId="4" borderId="1" xfId="0" applyFont="1" applyFill="1" applyBorder="1" applyAlignment="1">
      <alignment horizontal="left" wrapText="1"/>
    </xf>
    <xf numFmtId="164" fontId="29" fillId="4" borderId="1" xfId="0" applyNumberFormat="1" applyFont="1" applyFill="1" applyBorder="1" applyAlignment="1">
      <alignment horizontal="center" vertical="center"/>
    </xf>
    <xf numFmtId="165" fontId="29" fillId="4" borderId="1" xfId="0" applyNumberFormat="1" applyFont="1" applyFill="1" applyBorder="1" applyAlignment="1">
      <alignment horizontal="center" vertical="center"/>
    </xf>
    <xf numFmtId="164" fontId="28" fillId="4" borderId="4" xfId="0" applyNumberFormat="1" applyFont="1" applyFill="1" applyBorder="1" applyAlignment="1">
      <alignment horizontal="center" vertical="center"/>
    </xf>
    <xf numFmtId="166" fontId="29" fillId="4" borderId="1" xfId="8" applyNumberFormat="1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left" vertical="center" wrapText="1"/>
    </xf>
    <xf numFmtId="0" fontId="28" fillId="0" borderId="53" xfId="0" applyFont="1" applyBorder="1"/>
    <xf numFmtId="0" fontId="28" fillId="0" borderId="57" xfId="0" applyFont="1" applyBorder="1"/>
    <xf numFmtId="0" fontId="28" fillId="0" borderId="29" xfId="0" applyFont="1" applyBorder="1"/>
    <xf numFmtId="0" fontId="28" fillId="4" borderId="1" xfId="0" applyFont="1" applyFill="1" applyBorder="1" applyAlignment="1">
      <alignment horizontal="left" vertical="center" wrapText="1"/>
    </xf>
    <xf numFmtId="0" fontId="28" fillId="0" borderId="11" xfId="0" applyFont="1" applyBorder="1"/>
    <xf numFmtId="0" fontId="28" fillId="0" borderId="23" xfId="0" applyFont="1" applyBorder="1" applyAlignment="1">
      <alignment vertical="center"/>
    </xf>
    <xf numFmtId="0" fontId="28" fillId="0" borderId="8" xfId="0" applyFont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9" xfId="0" applyFont="1" applyBorder="1" applyAlignment="1">
      <alignment horizontal="center" vertical="center"/>
    </xf>
    <xf numFmtId="0" fontId="29" fillId="4" borderId="1" xfId="0" applyFont="1" applyFill="1" applyBorder="1"/>
    <xf numFmtId="0" fontId="29" fillId="4" borderId="1" xfId="0" applyFont="1" applyFill="1" applyBorder="1" applyAlignment="1">
      <alignment horizontal="center"/>
    </xf>
    <xf numFmtId="0" fontId="29" fillId="4" borderId="3" xfId="0" applyFont="1" applyFill="1" applyBorder="1"/>
    <xf numFmtId="0" fontId="29" fillId="4" borderId="3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wrapText="1"/>
    </xf>
    <xf numFmtId="0" fontId="28" fillId="0" borderId="3" xfId="0" applyFont="1" applyBorder="1" applyAlignment="1">
      <alignment vertical="center"/>
    </xf>
    <xf numFmtId="2" fontId="28" fillId="0" borderId="4" xfId="1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" fontId="28" fillId="0" borderId="1" xfId="1" applyNumberFormat="1" applyFont="1" applyBorder="1" applyAlignment="1">
      <alignment horizontal="center" vertical="center"/>
    </xf>
    <xf numFmtId="1" fontId="28" fillId="0" borderId="1" xfId="1" applyNumberFormat="1" applyFont="1" applyFill="1" applyBorder="1" applyAlignment="1">
      <alignment horizontal="center" vertical="center"/>
    </xf>
    <xf numFmtId="1" fontId="28" fillId="0" borderId="1" xfId="8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 applyBorder="1"/>
    <xf numFmtId="0" fontId="28" fillId="0" borderId="48" xfId="0" applyFont="1" applyBorder="1"/>
    <xf numFmtId="0" fontId="28" fillId="0" borderId="41" xfId="0" applyFont="1" applyBorder="1"/>
    <xf numFmtId="0" fontId="28" fillId="0" borderId="46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/>
    </xf>
    <xf numFmtId="0" fontId="28" fillId="0" borderId="48" xfId="0" applyFont="1" applyBorder="1" applyAlignment="1">
      <alignment horizontal="left" vertical="center"/>
    </xf>
    <xf numFmtId="0" fontId="28" fillId="0" borderId="41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 wrapText="1"/>
    </xf>
    <xf numFmtId="0" fontId="29" fillId="4" borderId="37" xfId="0" applyFont="1" applyFill="1" applyBorder="1" applyAlignment="1">
      <alignment horizontal="left" vertical="center"/>
    </xf>
    <xf numFmtId="0" fontId="29" fillId="4" borderId="14" xfId="0" applyFont="1" applyFill="1" applyBorder="1" applyAlignment="1">
      <alignment horizontal="center" vertical="center"/>
    </xf>
    <xf numFmtId="0" fontId="28" fillId="0" borderId="0" xfId="0" applyFont="1" applyBorder="1"/>
    <xf numFmtId="0" fontId="28" fillId="0" borderId="47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9" fillId="4" borderId="37" xfId="0" applyFont="1" applyFill="1" applyBorder="1"/>
    <xf numFmtId="0" fontId="28" fillId="0" borderId="0" xfId="0" applyFont="1" applyBorder="1" applyAlignment="1">
      <alignment horizontal="center" vertical="center"/>
    </xf>
    <xf numFmtId="0" fontId="29" fillId="4" borderId="43" xfId="0" applyFont="1" applyFill="1" applyBorder="1" applyAlignment="1"/>
    <xf numFmtId="0" fontId="29" fillId="4" borderId="10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9" fillId="4" borderId="38" xfId="0" applyFont="1" applyFill="1" applyBorder="1" applyAlignment="1">
      <alignment horizontal="center" vertical="center"/>
    </xf>
    <xf numFmtId="0" fontId="29" fillId="4" borderId="51" xfId="0" applyFont="1" applyFill="1" applyBorder="1"/>
    <xf numFmtId="164" fontId="29" fillId="4" borderId="12" xfId="0" applyNumberFormat="1" applyFont="1" applyFill="1" applyBorder="1" applyAlignment="1">
      <alignment horizontal="center" vertical="center"/>
    </xf>
    <xf numFmtId="164" fontId="29" fillId="4" borderId="13" xfId="0" applyNumberFormat="1" applyFont="1" applyFill="1" applyBorder="1" applyAlignment="1">
      <alignment horizontal="center" vertical="center"/>
    </xf>
    <xf numFmtId="164" fontId="29" fillId="4" borderId="31" xfId="0" applyNumberFormat="1" applyFont="1" applyFill="1" applyBorder="1" applyAlignment="1">
      <alignment horizontal="center" vertical="center"/>
    </xf>
    <xf numFmtId="0" fontId="28" fillId="2" borderId="47" xfId="0" applyFont="1" applyFill="1" applyBorder="1" applyAlignment="1">
      <alignment horizontal="center" vertical="center" wrapText="1"/>
    </xf>
    <xf numFmtId="0" fontId="28" fillId="2" borderId="39" xfId="0" applyFont="1" applyFill="1" applyBorder="1" applyAlignment="1">
      <alignment horizontal="center" vertical="center" wrapText="1"/>
    </xf>
    <xf numFmtId="0" fontId="28" fillId="2" borderId="39" xfId="0" applyFont="1" applyFill="1" applyBorder="1" applyAlignment="1">
      <alignment horizontal="center" vertical="center"/>
    </xf>
    <xf numFmtId="2" fontId="28" fillId="2" borderId="39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0" xfId="0" applyFont="1" applyBorder="1" applyAlignment="1"/>
    <xf numFmtId="0" fontId="28" fillId="2" borderId="0" xfId="0" applyFont="1" applyFill="1" applyBorder="1" applyAlignment="1"/>
    <xf numFmtId="0" fontId="28" fillId="2" borderId="0" xfId="0" applyFont="1" applyFill="1" applyBorder="1"/>
    <xf numFmtId="0" fontId="0" fillId="2" borderId="0" xfId="0" applyFill="1"/>
    <xf numFmtId="0" fontId="28" fillId="0" borderId="33" xfId="0" applyFont="1" applyBorder="1" applyAlignment="1">
      <alignment horizontal="left" vertical="center" wrapText="1"/>
    </xf>
    <xf numFmtId="0" fontId="28" fillId="0" borderId="33" xfId="0" applyFont="1" applyFill="1" applyBorder="1" applyAlignment="1">
      <alignment horizontal="left" wrapText="1"/>
    </xf>
    <xf numFmtId="0" fontId="28" fillId="0" borderId="33" xfId="0" applyFont="1" applyBorder="1" applyAlignment="1">
      <alignment horizontal="left" wrapText="1"/>
    </xf>
    <xf numFmtId="0" fontId="28" fillId="0" borderId="0" xfId="0" applyFont="1" applyAlignment="1">
      <alignment horizontal="left"/>
    </xf>
    <xf numFmtId="4" fontId="28" fillId="0" borderId="1" xfId="0" applyNumberFormat="1" applyFont="1" applyBorder="1" applyAlignment="1">
      <alignment horizontal="center" vertical="center"/>
    </xf>
    <xf numFmtId="4" fontId="28" fillId="0" borderId="8" xfId="0" applyNumberFormat="1" applyFont="1" applyBorder="1" applyAlignment="1">
      <alignment horizontal="center" vertical="center"/>
    </xf>
    <xf numFmtId="4" fontId="28" fillId="0" borderId="41" xfId="0" applyNumberFormat="1" applyFont="1" applyBorder="1" applyAlignment="1">
      <alignment horizontal="center" vertical="center"/>
    </xf>
    <xf numFmtId="4" fontId="28" fillId="0" borderId="33" xfId="0" applyNumberFormat="1" applyFont="1" applyBorder="1" applyAlignment="1">
      <alignment horizontal="center" vertical="center"/>
    </xf>
    <xf numFmtId="4" fontId="28" fillId="0" borderId="39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/>
    </xf>
    <xf numFmtId="164" fontId="28" fillId="4" borderId="1" xfId="0" applyNumberFormat="1" applyFont="1" applyFill="1" applyBorder="1"/>
    <xf numFmtId="0" fontId="29" fillId="0" borderId="3" xfId="0" applyFont="1" applyBorder="1" applyAlignment="1">
      <alignment horizontal="left" vertical="center"/>
    </xf>
    <xf numFmtId="0" fontId="29" fillId="4" borderId="1" xfId="0" applyFont="1" applyFill="1" applyBorder="1" applyAlignment="1">
      <alignment horizontal="left"/>
    </xf>
    <xf numFmtId="0" fontId="28" fillId="0" borderId="14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0" fontId="28" fillId="2" borderId="4" xfId="0" applyFont="1" applyFill="1" applyBorder="1" applyAlignment="1">
      <alignment horizontal="left"/>
    </xf>
    <xf numFmtId="0" fontId="29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8" fillId="2" borderId="4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/>
    </xf>
    <xf numFmtId="0" fontId="28" fillId="2" borderId="9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left" vertical="center" wrapText="1" readingOrder="1"/>
    </xf>
    <xf numFmtId="0" fontId="40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/>
    </xf>
    <xf numFmtId="0" fontId="28" fillId="0" borderId="4" xfId="0" applyFont="1" applyBorder="1" applyAlignment="1">
      <alignment horizontal="right"/>
    </xf>
    <xf numFmtId="0" fontId="28" fillId="0" borderId="1" xfId="1" applyNumberFormat="1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 wrapText="1"/>
    </xf>
    <xf numFmtId="0" fontId="28" fillId="4" borderId="1" xfId="1" applyNumberFormat="1" applyFont="1" applyFill="1" applyBorder="1" applyAlignment="1">
      <alignment horizontal="center" vertical="center"/>
    </xf>
    <xf numFmtId="0" fontId="28" fillId="4" borderId="40" xfId="0" applyFont="1" applyFill="1" applyBorder="1" applyAlignment="1">
      <alignment horizontal="center" vertical="center" wrapText="1"/>
    </xf>
    <xf numFmtId="0" fontId="28" fillId="4" borderId="48" xfId="0" applyFont="1" applyFill="1" applyBorder="1" applyAlignment="1">
      <alignment horizontal="center" vertical="center" wrapText="1"/>
    </xf>
    <xf numFmtId="164" fontId="28" fillId="4" borderId="41" xfId="0" applyNumberFormat="1" applyFont="1" applyFill="1" applyBorder="1" applyAlignment="1">
      <alignment horizontal="center" vertical="center"/>
    </xf>
    <xf numFmtId="0" fontId="28" fillId="4" borderId="33" xfId="0" applyFont="1" applyFill="1" applyBorder="1" applyAlignment="1">
      <alignment horizontal="left"/>
    </xf>
    <xf numFmtId="0" fontId="28" fillId="4" borderId="8" xfId="0" applyFont="1" applyFill="1" applyBorder="1" applyAlignment="1">
      <alignment horizontal="center" vertical="center"/>
    </xf>
    <xf numFmtId="0" fontId="28" fillId="4" borderId="54" xfId="0" applyFont="1" applyFill="1" applyBorder="1" applyAlignment="1">
      <alignment horizontal="center" vertical="center"/>
    </xf>
    <xf numFmtId="0" fontId="28" fillId="4" borderId="52" xfId="0" applyFont="1" applyFill="1" applyBorder="1" applyAlignment="1">
      <alignment horizontal="center" vertical="center"/>
    </xf>
    <xf numFmtId="164" fontId="28" fillId="4" borderId="8" xfId="0" applyNumberFormat="1" applyFont="1" applyFill="1" applyBorder="1" applyAlignment="1">
      <alignment horizontal="center" vertical="center"/>
    </xf>
    <xf numFmtId="164" fontId="28" fillId="4" borderId="54" xfId="0" applyNumberFormat="1" applyFont="1" applyFill="1" applyBorder="1" applyAlignment="1">
      <alignment horizontal="center" vertical="center"/>
    </xf>
    <xf numFmtId="164" fontId="28" fillId="4" borderId="52" xfId="0" applyNumberFormat="1" applyFont="1" applyFill="1" applyBorder="1" applyAlignment="1">
      <alignment horizontal="center" vertical="center"/>
    </xf>
    <xf numFmtId="0" fontId="28" fillId="4" borderId="33" xfId="0" applyFont="1" applyFill="1" applyBorder="1" applyAlignment="1">
      <alignment horizontal="left" wrapText="1"/>
    </xf>
    <xf numFmtId="0" fontId="28" fillId="4" borderId="17" xfId="0" applyFont="1" applyFill="1" applyBorder="1" applyAlignment="1">
      <alignment horizontal="center" vertical="center"/>
    </xf>
    <xf numFmtId="0" fontId="28" fillId="4" borderId="49" xfId="0" applyFont="1" applyFill="1" applyBorder="1" applyAlignment="1">
      <alignment horizontal="center" vertical="center"/>
    </xf>
    <xf numFmtId="0" fontId="28" fillId="4" borderId="34" xfId="0" applyFont="1" applyFill="1" applyBorder="1" applyAlignment="1">
      <alignment horizontal="center" vertical="center"/>
    </xf>
    <xf numFmtId="0" fontId="28" fillId="4" borderId="27" xfId="0" applyFont="1" applyFill="1" applyBorder="1" applyAlignment="1">
      <alignment horizontal="left" wrapText="1"/>
    </xf>
    <xf numFmtId="164" fontId="28" fillId="4" borderId="13" xfId="1" applyNumberFormat="1" applyFont="1" applyFill="1" applyBorder="1" applyAlignment="1">
      <alignment horizontal="center" vertical="center"/>
    </xf>
    <xf numFmtId="164" fontId="28" fillId="4" borderId="53" xfId="1" applyNumberFormat="1" applyFont="1" applyFill="1" applyBorder="1" applyAlignment="1">
      <alignment horizontal="center" vertical="center"/>
    </xf>
    <xf numFmtId="164" fontId="28" fillId="4" borderId="42" xfId="1" applyNumberFormat="1" applyFont="1" applyFill="1" applyBorder="1" applyAlignment="1">
      <alignment horizontal="center" vertical="center"/>
    </xf>
    <xf numFmtId="164" fontId="28" fillId="4" borderId="51" xfId="1" applyNumberFormat="1" applyFont="1" applyFill="1" applyBorder="1" applyAlignment="1">
      <alignment horizontal="center" vertical="center"/>
    </xf>
    <xf numFmtId="164" fontId="28" fillId="4" borderId="31" xfId="1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0" fontId="28" fillId="0" borderId="49" xfId="0" applyFont="1" applyBorder="1"/>
    <xf numFmtId="0" fontId="28" fillId="0" borderId="0" xfId="0" applyFont="1" applyFill="1"/>
    <xf numFmtId="0" fontId="29" fillId="4" borderId="37" xfId="0" applyFont="1" applyFill="1" applyBorder="1" applyAlignment="1">
      <alignment horizontal="center"/>
    </xf>
    <xf numFmtId="0" fontId="28" fillId="0" borderId="47" xfId="0" applyFont="1" applyBorder="1" applyAlignment="1">
      <alignment horizontal="center" vertical="center" wrapText="1"/>
    </xf>
    <xf numFmtId="1" fontId="28" fillId="0" borderId="4" xfId="0" applyNumberFormat="1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/>
    </xf>
    <xf numFmtId="0" fontId="29" fillId="4" borderId="50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4" borderId="40" xfId="0" applyFont="1" applyFill="1" applyBorder="1"/>
    <xf numFmtId="0" fontId="29" fillId="4" borderId="42" xfId="0" applyFont="1" applyFill="1" applyBorder="1" applyAlignment="1">
      <alignment horizontal="left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14" xfId="0" applyFont="1" applyBorder="1" applyAlignment="1">
      <alignment horizontal="center" wrapText="1"/>
    </xf>
    <xf numFmtId="0" fontId="28" fillId="0" borderId="16" xfId="0" applyFont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8" fillId="2" borderId="33" xfId="0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 wrapText="1"/>
    </xf>
    <xf numFmtId="3" fontId="22" fillId="0" borderId="0" xfId="2" applyNumberFormat="1" applyFont="1" applyBorder="1" applyAlignment="1">
      <alignment vertical="top" wrapText="1"/>
    </xf>
    <xf numFmtId="3" fontId="22" fillId="0" borderId="0" xfId="3" applyNumberFormat="1" applyFont="1" applyFill="1" applyBorder="1" applyAlignment="1">
      <alignment vertical="top" wrapText="1"/>
    </xf>
    <xf numFmtId="3" fontId="22" fillId="0" borderId="0" xfId="4" applyNumberFormat="1" applyFont="1" applyFill="1" applyBorder="1" applyAlignment="1">
      <alignment vertical="top" wrapText="1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21" fillId="0" borderId="0" xfId="0" applyFont="1" applyBorder="1" applyAlignment="1">
      <alignment vertical="top"/>
    </xf>
    <xf numFmtId="3" fontId="22" fillId="0" borderId="0" xfId="5" applyNumberFormat="1" applyFont="1" applyFill="1" applyBorder="1" applyAlignment="1">
      <alignment vertical="top" wrapText="1"/>
    </xf>
    <xf numFmtId="0" fontId="15" fillId="0" borderId="0" xfId="0" applyFont="1" applyAlignment="1">
      <alignment horizontal="left" vertical="top"/>
    </xf>
    <xf numFmtId="0" fontId="21" fillId="0" borderId="0" xfId="0" applyFont="1" applyBorder="1" applyAlignment="1">
      <alignment horizontal="left" vertical="top" wrapText="1"/>
    </xf>
    <xf numFmtId="3" fontId="22" fillId="0" borderId="0" xfId="0" applyNumberFormat="1" applyFont="1" applyFill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3" fontId="22" fillId="0" borderId="0" xfId="2" applyNumberFormat="1" applyFont="1" applyFill="1" applyBorder="1" applyAlignment="1">
      <alignment vertical="top" wrapText="1"/>
    </xf>
    <xf numFmtId="0" fontId="28" fillId="0" borderId="1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35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28" fillId="4" borderId="14" xfId="0" applyFont="1" applyFill="1" applyBorder="1" applyAlignment="1">
      <alignment horizontal="center"/>
    </xf>
    <xf numFmtId="0" fontId="28" fillId="4" borderId="15" xfId="0" applyFont="1" applyFill="1" applyBorder="1" applyAlignment="1">
      <alignment horizontal="center"/>
    </xf>
    <xf numFmtId="0" fontId="28" fillId="4" borderId="10" xfId="0" applyFont="1" applyFill="1" applyBorder="1" applyAlignment="1">
      <alignment vertical="center" wrapText="1"/>
    </xf>
    <xf numFmtId="0" fontId="28" fillId="4" borderId="33" xfId="0" applyFont="1" applyFill="1" applyBorder="1" applyAlignment="1">
      <alignment vertical="center" wrapText="1"/>
    </xf>
    <xf numFmtId="0" fontId="28" fillId="4" borderId="12" xfId="0" applyFont="1" applyFill="1" applyBorder="1" applyAlignment="1">
      <alignment vertical="center" wrapText="1"/>
    </xf>
    <xf numFmtId="0" fontId="28" fillId="4" borderId="3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34" xfId="0" applyFont="1" applyFill="1" applyBorder="1" applyAlignment="1">
      <alignment horizontal="center"/>
    </xf>
    <xf numFmtId="0" fontId="28" fillId="4" borderId="3" xfId="0" applyFont="1" applyFill="1" applyBorder="1" applyAlignment="1">
      <alignment horizontal="center"/>
    </xf>
    <xf numFmtId="0" fontId="28" fillId="0" borderId="20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8" fillId="0" borderId="20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28" fillId="0" borderId="34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/>
    </xf>
    <xf numFmtId="0" fontId="27" fillId="0" borderId="35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/>
    </xf>
    <xf numFmtId="0" fontId="29" fillId="4" borderId="15" xfId="0" applyFont="1" applyFill="1" applyBorder="1" applyAlignment="1">
      <alignment horizontal="center"/>
    </xf>
    <xf numFmtId="0" fontId="29" fillId="4" borderId="33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/>
    </xf>
    <xf numFmtId="0" fontId="28" fillId="4" borderId="20" xfId="0" applyFont="1" applyFill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0" borderId="3" xfId="0" applyFont="1" applyBorder="1"/>
    <xf numFmtId="0" fontId="27" fillId="0" borderId="0" xfId="0" applyFont="1" applyAlignment="1">
      <alignment horizontal="center" wrapText="1"/>
    </xf>
    <xf numFmtId="0" fontId="29" fillId="0" borderId="17" xfId="0" applyFont="1" applyBorder="1" applyAlignment="1">
      <alignment horizontal="left" vertical="center"/>
    </xf>
    <xf numFmtId="0" fontId="29" fillId="0" borderId="18" xfId="0" applyFont="1" applyBorder="1" applyAlignment="1">
      <alignment horizontal="left" vertical="center"/>
    </xf>
    <xf numFmtId="0" fontId="29" fillId="0" borderId="19" xfId="0" applyFont="1" applyBorder="1" applyAlignment="1">
      <alignment horizontal="left" vertical="center"/>
    </xf>
    <xf numFmtId="0" fontId="39" fillId="0" borderId="3" xfId="0" applyFont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27" fillId="0" borderId="6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9" fillId="4" borderId="3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8" fillId="0" borderId="21" xfId="0" applyFont="1" applyBorder="1" applyAlignment="1">
      <alignment horizontal="center" vertical="center"/>
    </xf>
    <xf numFmtId="0" fontId="28" fillId="0" borderId="22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33" xfId="0" applyFont="1" applyBorder="1" applyAlignment="1">
      <alignment vertical="center"/>
    </xf>
    <xf numFmtId="0" fontId="28" fillId="0" borderId="34" xfId="0" applyFont="1" applyBorder="1" applyAlignment="1">
      <alignment vertical="center"/>
    </xf>
    <xf numFmtId="0" fontId="34" fillId="0" borderId="0" xfId="0" applyFont="1" applyAlignment="1">
      <alignment horizont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8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28" fillId="0" borderId="20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wrapText="1"/>
    </xf>
    <xf numFmtId="0" fontId="29" fillId="0" borderId="8" xfId="0" applyFont="1" applyBorder="1" applyAlignment="1">
      <alignment horizontal="left" wrapText="1"/>
    </xf>
    <xf numFmtId="0" fontId="29" fillId="0" borderId="9" xfId="0" applyFont="1" applyBorder="1" applyAlignment="1">
      <alignment horizontal="left" wrapText="1"/>
    </xf>
    <xf numFmtId="0" fontId="0" fillId="0" borderId="9" xfId="0" applyBorder="1" applyAlignment="1"/>
    <xf numFmtId="0" fontId="0" fillId="0" borderId="2" xfId="0" applyBorder="1" applyAlignment="1"/>
    <xf numFmtId="0" fontId="28" fillId="0" borderId="2" xfId="0" applyFont="1" applyBorder="1" applyAlignment="1">
      <alignment horizontal="center"/>
    </xf>
    <xf numFmtId="0" fontId="28" fillId="0" borderId="8" xfId="0" applyFont="1" applyBorder="1" applyAlignment="1"/>
    <xf numFmtId="0" fontId="28" fillId="0" borderId="2" xfId="0" applyFont="1" applyBorder="1" applyAlignment="1"/>
    <xf numFmtId="0" fontId="29" fillId="4" borderId="8" xfId="0" applyFont="1" applyFill="1" applyBorder="1" applyAlignment="1"/>
    <xf numFmtId="0" fontId="29" fillId="4" borderId="2" xfId="0" applyFont="1" applyFill="1" applyBorder="1" applyAlignment="1"/>
    <xf numFmtId="1" fontId="28" fillId="0" borderId="8" xfId="0" applyNumberFormat="1" applyFont="1" applyBorder="1" applyAlignment="1"/>
    <xf numFmtId="1" fontId="0" fillId="0" borderId="2" xfId="0" applyNumberFormat="1" applyBorder="1" applyAlignment="1"/>
    <xf numFmtId="0" fontId="1" fillId="4" borderId="2" xfId="0" applyFont="1" applyFill="1" applyBorder="1" applyAlignment="1"/>
    <xf numFmtId="0" fontId="29" fillId="0" borderId="0" xfId="0" applyFont="1" applyBorder="1" applyAlignment="1">
      <alignment horizontal="center"/>
    </xf>
    <xf numFmtId="0" fontId="27" fillId="0" borderId="0" xfId="0" applyFont="1" applyFill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38" fillId="0" borderId="2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9" fillId="0" borderId="35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9" fillId="0" borderId="6" xfId="0" applyFont="1" applyBorder="1" applyAlignment="1">
      <alignment horizontal="center" vertical="center"/>
    </xf>
    <xf numFmtId="0" fontId="29" fillId="0" borderId="8" xfId="0" applyFont="1" applyBorder="1"/>
    <xf numFmtId="0" fontId="29" fillId="0" borderId="9" xfId="0" applyFont="1" applyBorder="1"/>
    <xf numFmtId="0" fontId="28" fillId="0" borderId="9" xfId="0" applyFont="1" applyBorder="1"/>
    <xf numFmtId="0" fontId="28" fillId="0" borderId="2" xfId="0" applyFont="1" applyBorder="1"/>
    <xf numFmtId="0" fontId="27" fillId="0" borderId="35" xfId="0" applyFont="1" applyBorder="1" applyAlignment="1">
      <alignment horizontal="center" wrapText="1"/>
    </xf>
    <xf numFmtId="0" fontId="29" fillId="0" borderId="8" xfId="0" applyFont="1" applyBorder="1" applyAlignment="1">
      <alignment wrapText="1"/>
    </xf>
    <xf numFmtId="0" fontId="29" fillId="0" borderId="2" xfId="0" applyFont="1" applyBorder="1"/>
  </cellXfs>
  <cellStyles count="10">
    <cellStyle name="Čiarka" xfId="8" builtinId="3"/>
    <cellStyle name="Normálna" xfId="0" builtinId="0"/>
    <cellStyle name="Normálna 2" xfId="7" xr:uid="{00000000-0005-0000-0000-000001000000}"/>
    <cellStyle name="Normálna 3" xfId="6" xr:uid="{00000000-0005-0000-0000-000002000000}"/>
    <cellStyle name="Normálna 4" xfId="9" xr:uid="{D40BDB36-19C6-4E15-91C1-6A3352B54941}"/>
    <cellStyle name="normálne_Databazy_VVŠ_2006_ severská" xfId="3" xr:uid="{00000000-0005-0000-0000-000003000000}"/>
    <cellStyle name="normálne_OVT - Tab_16az23_sprava_VVS_2004" xfId="2" xr:uid="{00000000-0005-0000-0000-000004000000}"/>
    <cellStyle name="normálne_Viest 2" xfId="4" xr:uid="{00000000-0005-0000-0000-000005000000}"/>
    <cellStyle name="normálne_Výročná_správa_o_VŠ_2005_financie_databazy_po_kontrole_OFVŠ_PM" xfId="5" xr:uid="{00000000-0005-0000-0000-000006000000}"/>
    <cellStyle name="Percentá" xfId="1" builtinId="5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workbookViewId="0">
      <selection sqref="A1:I3"/>
    </sheetView>
  </sheetViews>
  <sheetFormatPr defaultRowHeight="15.6" x14ac:dyDescent="0.3"/>
  <sheetData>
    <row r="1" spans="1:9" ht="120.75" customHeight="1" x14ac:dyDescent="0.3">
      <c r="A1" s="396" t="s">
        <v>200</v>
      </c>
      <c r="B1" s="396"/>
      <c r="C1" s="396"/>
      <c r="D1" s="396"/>
      <c r="E1" s="396"/>
      <c r="F1" s="396"/>
      <c r="G1" s="396"/>
      <c r="H1" s="396"/>
      <c r="I1" s="396"/>
    </row>
    <row r="2" spans="1:9" ht="61.5" customHeight="1" x14ac:dyDescent="0.3">
      <c r="A2" s="396"/>
      <c r="B2" s="396"/>
      <c r="C2" s="396"/>
      <c r="D2" s="396"/>
      <c r="E2" s="396"/>
      <c r="F2" s="396"/>
      <c r="G2" s="396"/>
      <c r="H2" s="396"/>
      <c r="I2" s="396"/>
    </row>
    <row r="3" spans="1:9" ht="61.5" customHeight="1" x14ac:dyDescent="0.3">
      <c r="A3" s="396"/>
      <c r="B3" s="396"/>
      <c r="C3" s="396"/>
      <c r="D3" s="396"/>
      <c r="E3" s="396"/>
      <c r="F3" s="396"/>
      <c r="G3" s="396"/>
      <c r="H3" s="396"/>
      <c r="I3" s="396"/>
    </row>
    <row r="4" spans="1:9" ht="61.5" customHeight="1" x14ac:dyDescent="0.3"/>
    <row r="5" spans="1:9" ht="46.2" x14ac:dyDescent="0.8">
      <c r="A5" s="394" t="s">
        <v>168</v>
      </c>
      <c r="B5" s="394"/>
      <c r="C5" s="394"/>
      <c r="D5" s="394"/>
      <c r="E5" s="394"/>
      <c r="F5" s="394"/>
      <c r="G5" s="394"/>
      <c r="H5" s="394"/>
      <c r="I5" s="394"/>
    </row>
    <row r="6" spans="1:9" ht="61.2" x14ac:dyDescent="1.05">
      <c r="A6" s="395"/>
      <c r="B6" s="395"/>
      <c r="C6" s="395"/>
      <c r="D6" s="395"/>
      <c r="E6" s="395"/>
      <c r="F6" s="395"/>
      <c r="G6" s="395"/>
      <c r="H6" s="395"/>
      <c r="I6" s="395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7"/>
  <sheetViews>
    <sheetView workbookViewId="0">
      <selection activeCell="M67" sqref="M67"/>
    </sheetView>
  </sheetViews>
  <sheetFormatPr defaultRowHeight="15.6" x14ac:dyDescent="0.3"/>
  <cols>
    <col min="1" max="1" width="16.5" customWidth="1"/>
    <col min="2" max="2" width="11" customWidth="1"/>
    <col min="3" max="3" width="7.796875" customWidth="1"/>
    <col min="4" max="4" width="7.3984375" customWidth="1"/>
    <col min="5" max="5" width="7.09765625" customWidth="1"/>
    <col min="6" max="6" width="7" customWidth="1"/>
    <col min="7" max="7" width="6.19921875" customWidth="1"/>
    <col min="8" max="8" width="5.69921875" customWidth="1"/>
    <col min="9" max="9" width="5.8984375" customWidth="1"/>
  </cols>
  <sheetData>
    <row r="1" spans="1:10" ht="67.5" customHeight="1" x14ac:dyDescent="0.3">
      <c r="A1" s="471" t="s">
        <v>209</v>
      </c>
      <c r="B1" s="471"/>
      <c r="C1" s="471"/>
      <c r="D1" s="471"/>
      <c r="E1" s="471"/>
      <c r="F1" s="471"/>
      <c r="G1" s="471"/>
      <c r="H1" s="471"/>
      <c r="I1" s="471"/>
      <c r="J1" s="17"/>
    </row>
    <row r="2" spans="1:10" ht="16.2" thickBot="1" x14ac:dyDescent="0.35">
      <c r="A2" s="262"/>
      <c r="B2" s="147"/>
      <c r="C2" s="489" t="s">
        <v>109</v>
      </c>
      <c r="D2" s="490"/>
      <c r="E2" s="490"/>
      <c r="F2" s="490"/>
      <c r="G2" s="490"/>
      <c r="H2" s="490"/>
      <c r="I2" s="491"/>
      <c r="J2" s="47"/>
    </row>
    <row r="3" spans="1:10" ht="55.5" customHeight="1" thickBot="1" x14ac:dyDescent="0.35">
      <c r="A3" s="71" t="s">
        <v>48</v>
      </c>
      <c r="B3" s="49" t="s">
        <v>108</v>
      </c>
      <c r="C3" s="49" t="s">
        <v>37</v>
      </c>
      <c r="D3" s="49" t="s">
        <v>208</v>
      </c>
      <c r="E3" s="49" t="s">
        <v>196</v>
      </c>
      <c r="F3" s="49" t="s">
        <v>195</v>
      </c>
      <c r="G3" s="49" t="s">
        <v>194</v>
      </c>
      <c r="H3" s="49" t="s">
        <v>189</v>
      </c>
      <c r="I3" s="49" t="s">
        <v>187</v>
      </c>
      <c r="J3" s="43"/>
    </row>
    <row r="4" spans="1:10" x14ac:dyDescent="0.3">
      <c r="A4" s="268" t="s">
        <v>280</v>
      </c>
      <c r="B4" s="66"/>
      <c r="C4" s="51"/>
      <c r="D4" s="263" t="s">
        <v>281</v>
      </c>
      <c r="E4" s="263" t="s">
        <v>281</v>
      </c>
      <c r="F4" s="263" t="s">
        <v>281</v>
      </c>
      <c r="G4" s="263" t="s">
        <v>281</v>
      </c>
      <c r="H4" s="263" t="s">
        <v>281</v>
      </c>
      <c r="I4" s="263" t="s">
        <v>281</v>
      </c>
    </row>
    <row r="5" spans="1:10" x14ac:dyDescent="0.3">
      <c r="A5" s="93" t="s">
        <v>266</v>
      </c>
      <c r="B5" s="67">
        <v>1</v>
      </c>
      <c r="C5" s="54" t="s">
        <v>282</v>
      </c>
      <c r="D5" s="54">
        <v>0</v>
      </c>
      <c r="E5" s="54">
        <v>0</v>
      </c>
      <c r="F5" s="54">
        <v>0</v>
      </c>
      <c r="G5" s="54">
        <v>0</v>
      </c>
      <c r="H5" s="54">
        <v>33</v>
      </c>
      <c r="I5" s="54">
        <v>0</v>
      </c>
    </row>
    <row r="6" spans="1:10" x14ac:dyDescent="0.3">
      <c r="A6" s="96" t="s">
        <v>267</v>
      </c>
      <c r="B6" s="67">
        <v>1</v>
      </c>
      <c r="C6" s="54" t="s">
        <v>282</v>
      </c>
      <c r="D6" s="264">
        <v>0</v>
      </c>
      <c r="E6" s="264">
        <v>57</v>
      </c>
      <c r="F6" s="264">
        <v>25</v>
      </c>
      <c r="G6" s="265">
        <v>48</v>
      </c>
      <c r="H6" s="265">
        <v>55</v>
      </c>
      <c r="I6" s="265">
        <v>50</v>
      </c>
    </row>
    <row r="7" spans="1:10" x14ac:dyDescent="0.3">
      <c r="A7" s="96" t="s">
        <v>267</v>
      </c>
      <c r="B7" s="67">
        <v>1</v>
      </c>
      <c r="C7" s="54" t="s">
        <v>283</v>
      </c>
      <c r="D7" s="130">
        <v>0</v>
      </c>
      <c r="E7" s="130">
        <v>0</v>
      </c>
      <c r="F7" s="130">
        <v>13</v>
      </c>
      <c r="G7" s="130">
        <v>83</v>
      </c>
      <c r="H7" s="130">
        <v>67</v>
      </c>
      <c r="I7" s="130">
        <v>17</v>
      </c>
    </row>
    <row r="8" spans="1:10" x14ac:dyDescent="0.3">
      <c r="A8" s="96" t="s">
        <v>268</v>
      </c>
      <c r="B8" s="67">
        <v>1</v>
      </c>
      <c r="C8" s="54" t="s">
        <v>282</v>
      </c>
      <c r="D8" s="54">
        <v>0</v>
      </c>
      <c r="E8" s="54">
        <v>5</v>
      </c>
      <c r="F8" s="54">
        <v>35</v>
      </c>
      <c r="G8" s="54">
        <v>39</v>
      </c>
      <c r="H8" s="54">
        <v>50</v>
      </c>
      <c r="I8" s="54">
        <v>50</v>
      </c>
    </row>
    <row r="9" spans="1:10" x14ac:dyDescent="0.3">
      <c r="A9" s="96" t="s">
        <v>268</v>
      </c>
      <c r="B9" s="67">
        <v>1</v>
      </c>
      <c r="C9" s="54" t="s">
        <v>283</v>
      </c>
      <c r="D9" s="54">
        <v>0</v>
      </c>
      <c r="E9" s="54">
        <v>0</v>
      </c>
      <c r="F9" s="54">
        <v>0</v>
      </c>
      <c r="G9" s="54">
        <v>22</v>
      </c>
      <c r="H9" s="54">
        <v>40</v>
      </c>
      <c r="I9" s="54">
        <v>22</v>
      </c>
    </row>
    <row r="10" spans="1:10" x14ac:dyDescent="0.3">
      <c r="A10" s="96" t="s">
        <v>269</v>
      </c>
      <c r="B10" s="67">
        <v>1</v>
      </c>
      <c r="C10" s="54" t="s">
        <v>282</v>
      </c>
      <c r="D10" s="264">
        <v>0</v>
      </c>
      <c r="E10" s="264">
        <v>0</v>
      </c>
      <c r="F10" s="264">
        <v>54.44</v>
      </c>
      <c r="G10" s="264">
        <v>68.75</v>
      </c>
      <c r="H10" s="265">
        <v>63.21</v>
      </c>
      <c r="I10" s="266">
        <v>53.4</v>
      </c>
    </row>
    <row r="11" spans="1:10" x14ac:dyDescent="0.3">
      <c r="A11" s="96" t="s">
        <v>270</v>
      </c>
      <c r="B11" s="67">
        <v>1</v>
      </c>
      <c r="C11" s="54" t="s">
        <v>282</v>
      </c>
      <c r="D11" s="54">
        <v>0</v>
      </c>
      <c r="E11" s="54">
        <v>0</v>
      </c>
      <c r="F11" s="54">
        <v>43</v>
      </c>
      <c r="G11" s="54">
        <v>60</v>
      </c>
      <c r="H11" s="54">
        <v>42</v>
      </c>
      <c r="I11" s="54">
        <v>52</v>
      </c>
    </row>
    <row r="12" spans="1:10" x14ac:dyDescent="0.3">
      <c r="A12" s="96" t="s">
        <v>271</v>
      </c>
      <c r="B12" s="67">
        <v>1</v>
      </c>
      <c r="C12" s="54" t="s">
        <v>282</v>
      </c>
      <c r="D12" s="264">
        <v>3.2</v>
      </c>
      <c r="E12" s="264">
        <v>12.8</v>
      </c>
      <c r="F12" s="264">
        <v>51.4</v>
      </c>
      <c r="G12" s="264">
        <v>61.7</v>
      </c>
      <c r="H12" s="264">
        <v>50.3</v>
      </c>
      <c r="I12" s="264">
        <v>60.3</v>
      </c>
    </row>
    <row r="13" spans="1:10" x14ac:dyDescent="0.3">
      <c r="A13" s="96" t="s">
        <v>271</v>
      </c>
      <c r="B13" s="67">
        <v>1</v>
      </c>
      <c r="C13" s="54" t="s">
        <v>283</v>
      </c>
      <c r="D13" s="264">
        <v>1.9</v>
      </c>
      <c r="E13" s="264">
        <v>2.2000000000000002</v>
      </c>
      <c r="F13" s="264">
        <v>7.2</v>
      </c>
      <c r="G13" s="264">
        <v>36.4</v>
      </c>
      <c r="H13" s="264">
        <v>20.2</v>
      </c>
      <c r="I13" s="264">
        <v>21.2</v>
      </c>
    </row>
    <row r="14" spans="1:10" x14ac:dyDescent="0.3">
      <c r="A14" s="96" t="s">
        <v>272</v>
      </c>
      <c r="B14" s="67">
        <v>1</v>
      </c>
      <c r="C14" s="54" t="s">
        <v>282</v>
      </c>
      <c r="D14" s="54">
        <v>0</v>
      </c>
      <c r="E14" s="54">
        <v>0</v>
      </c>
      <c r="F14" s="54">
        <v>49</v>
      </c>
      <c r="G14" s="54">
        <v>50</v>
      </c>
      <c r="H14" s="54">
        <v>55.000000000000007</v>
      </c>
      <c r="I14" s="54">
        <v>46</v>
      </c>
    </row>
    <row r="15" spans="1:10" x14ac:dyDescent="0.3">
      <c r="A15" s="96" t="s">
        <v>272</v>
      </c>
      <c r="B15" s="67">
        <v>1</v>
      </c>
      <c r="C15" s="54" t="s">
        <v>283</v>
      </c>
      <c r="D15" s="54">
        <v>0</v>
      </c>
      <c r="E15" s="54">
        <v>0</v>
      </c>
      <c r="F15" s="54">
        <v>0</v>
      </c>
      <c r="G15" s="54">
        <v>61</v>
      </c>
      <c r="H15" s="54">
        <v>45</v>
      </c>
      <c r="I15" s="54">
        <v>37</v>
      </c>
    </row>
    <row r="16" spans="1:10" x14ac:dyDescent="0.3">
      <c r="A16" s="96" t="s">
        <v>273</v>
      </c>
      <c r="B16" s="67">
        <v>1</v>
      </c>
      <c r="C16" s="54" t="s">
        <v>282</v>
      </c>
      <c r="D16" s="264">
        <v>3.8450000000000002</v>
      </c>
      <c r="E16" s="264">
        <v>2.7749999999999999</v>
      </c>
      <c r="F16" s="265">
        <v>37.5</v>
      </c>
      <c r="G16" s="267">
        <v>79.41</v>
      </c>
      <c r="H16" s="264">
        <v>60.424999999999997</v>
      </c>
      <c r="I16" s="264">
        <v>73.930000000000007</v>
      </c>
    </row>
    <row r="17" spans="1:9" x14ac:dyDescent="0.3">
      <c r="A17" s="96" t="s">
        <v>273</v>
      </c>
      <c r="B17" s="67">
        <v>1</v>
      </c>
      <c r="C17" s="54" t="s">
        <v>283</v>
      </c>
      <c r="D17" s="264">
        <v>0</v>
      </c>
      <c r="E17" s="264">
        <v>7.1449999999999996</v>
      </c>
      <c r="F17" s="265">
        <v>0</v>
      </c>
      <c r="G17" s="267">
        <v>62.5</v>
      </c>
      <c r="H17" s="264">
        <v>48.314999999999998</v>
      </c>
      <c r="I17" s="264">
        <v>55</v>
      </c>
    </row>
    <row r="18" spans="1:9" ht="27.6" customHeight="1" x14ac:dyDescent="0.3">
      <c r="A18" s="96" t="s">
        <v>274</v>
      </c>
      <c r="B18" s="67">
        <v>1</v>
      </c>
      <c r="C18" s="54" t="s">
        <v>282</v>
      </c>
      <c r="D18" s="54">
        <v>0</v>
      </c>
      <c r="E18" s="54">
        <v>0</v>
      </c>
      <c r="F18" s="54">
        <v>38</v>
      </c>
      <c r="G18" s="54">
        <v>60</v>
      </c>
      <c r="H18" s="54">
        <v>50</v>
      </c>
      <c r="I18" s="54">
        <v>42</v>
      </c>
    </row>
    <row r="19" spans="1:9" x14ac:dyDescent="0.3">
      <c r="A19" s="96" t="s">
        <v>275</v>
      </c>
      <c r="B19" s="67">
        <v>1</v>
      </c>
      <c r="C19" s="54" t="s">
        <v>282</v>
      </c>
      <c r="D19" s="54">
        <v>0</v>
      </c>
      <c r="E19" s="54">
        <v>0</v>
      </c>
      <c r="F19" s="54">
        <v>31</v>
      </c>
      <c r="G19" s="54">
        <v>67</v>
      </c>
      <c r="H19" s="54">
        <v>83</v>
      </c>
      <c r="I19" s="54">
        <v>0</v>
      </c>
    </row>
    <row r="20" spans="1:9" x14ac:dyDescent="0.3">
      <c r="A20" s="96" t="s">
        <v>275</v>
      </c>
      <c r="B20" s="67">
        <v>1</v>
      </c>
      <c r="C20" s="54" t="s">
        <v>283</v>
      </c>
      <c r="D20" s="54" t="s">
        <v>284</v>
      </c>
      <c r="E20" s="54" t="s">
        <v>284</v>
      </c>
      <c r="F20" s="54">
        <v>0</v>
      </c>
      <c r="G20" s="54">
        <v>50</v>
      </c>
      <c r="H20" s="54">
        <v>71</v>
      </c>
      <c r="I20" s="54">
        <v>100</v>
      </c>
    </row>
    <row r="21" spans="1:9" ht="28.2" customHeight="1" x14ac:dyDescent="0.3">
      <c r="A21" s="96" t="s">
        <v>276</v>
      </c>
      <c r="B21" s="67">
        <v>1</v>
      </c>
      <c r="C21" s="54" t="s">
        <v>282</v>
      </c>
      <c r="D21" s="265">
        <v>0</v>
      </c>
      <c r="E21" s="265">
        <v>3</v>
      </c>
      <c r="F21" s="265">
        <v>42</v>
      </c>
      <c r="G21" s="265">
        <v>42</v>
      </c>
      <c r="H21" s="265">
        <v>39</v>
      </c>
      <c r="I21" s="265">
        <v>45</v>
      </c>
    </row>
    <row r="22" spans="1:9" ht="24.6" customHeight="1" x14ac:dyDescent="0.3">
      <c r="A22" s="96" t="s">
        <v>276</v>
      </c>
      <c r="B22" s="67">
        <v>1</v>
      </c>
      <c r="C22" s="54" t="s">
        <v>283</v>
      </c>
      <c r="D22" s="265">
        <v>0</v>
      </c>
      <c r="E22" s="265">
        <v>9</v>
      </c>
      <c r="F22" s="265">
        <v>10</v>
      </c>
      <c r="G22" s="265">
        <v>49</v>
      </c>
      <c r="H22" s="265">
        <v>45</v>
      </c>
      <c r="I22" s="265">
        <v>49</v>
      </c>
    </row>
    <row r="23" spans="1:9" ht="25.8" customHeight="1" x14ac:dyDescent="0.3">
      <c r="A23" s="96" t="s">
        <v>277</v>
      </c>
      <c r="B23" s="67">
        <v>1</v>
      </c>
      <c r="C23" s="54" t="s">
        <v>282</v>
      </c>
      <c r="D23" s="54">
        <v>0</v>
      </c>
      <c r="E23" s="54">
        <v>0</v>
      </c>
      <c r="F23" s="54">
        <v>42</v>
      </c>
      <c r="G23" s="54">
        <v>50</v>
      </c>
      <c r="H23" s="54">
        <v>64</v>
      </c>
      <c r="I23" s="54">
        <v>64</v>
      </c>
    </row>
    <row r="24" spans="1:9" ht="26.4" x14ac:dyDescent="0.3">
      <c r="A24" s="96" t="s">
        <v>278</v>
      </c>
      <c r="B24" s="67">
        <v>1</v>
      </c>
      <c r="C24" s="54" t="s">
        <v>282</v>
      </c>
      <c r="D24" s="265">
        <v>0</v>
      </c>
      <c r="E24" s="265">
        <v>1.88</v>
      </c>
      <c r="F24" s="265">
        <v>84.48</v>
      </c>
      <c r="G24" s="265">
        <v>59.52</v>
      </c>
      <c r="H24" s="265">
        <v>58.82</v>
      </c>
      <c r="I24" s="265">
        <v>63.63</v>
      </c>
    </row>
    <row r="25" spans="1:9" ht="26.4" x14ac:dyDescent="0.3">
      <c r="A25" s="96" t="s">
        <v>278</v>
      </c>
      <c r="B25" s="67">
        <v>1</v>
      </c>
      <c r="C25" s="54" t="s">
        <v>283</v>
      </c>
      <c r="D25" s="265">
        <v>0</v>
      </c>
      <c r="E25" s="265">
        <v>0</v>
      </c>
      <c r="F25" s="265">
        <v>0</v>
      </c>
      <c r="G25" s="265">
        <v>100</v>
      </c>
      <c r="H25" s="265" t="s">
        <v>284</v>
      </c>
      <c r="I25" s="265">
        <v>100</v>
      </c>
    </row>
    <row r="26" spans="1:9" x14ac:dyDescent="0.3">
      <c r="A26" s="96" t="s">
        <v>279</v>
      </c>
      <c r="B26" s="67">
        <v>1</v>
      </c>
      <c r="C26" s="54" t="s">
        <v>282</v>
      </c>
      <c r="D26" s="265">
        <v>1.1200000000000001</v>
      </c>
      <c r="E26" s="265">
        <v>2.15</v>
      </c>
      <c r="F26" s="265">
        <v>55.56</v>
      </c>
      <c r="G26" s="265">
        <v>59.79</v>
      </c>
      <c r="H26" s="265">
        <v>51.96</v>
      </c>
      <c r="I26" s="265">
        <v>62.67</v>
      </c>
    </row>
    <row r="27" spans="1:9" x14ac:dyDescent="0.3">
      <c r="A27" s="96" t="s">
        <v>279</v>
      </c>
      <c r="B27" s="67">
        <v>1</v>
      </c>
      <c r="C27" s="54" t="s">
        <v>283</v>
      </c>
      <c r="D27" s="265" t="s">
        <v>284</v>
      </c>
      <c r="E27" s="265">
        <v>0</v>
      </c>
      <c r="F27" s="265">
        <v>100</v>
      </c>
      <c r="G27" s="265">
        <v>50</v>
      </c>
      <c r="H27" s="265">
        <v>66.67</v>
      </c>
      <c r="I27" s="265">
        <v>66.67</v>
      </c>
    </row>
    <row r="28" spans="1:9" x14ac:dyDescent="0.3">
      <c r="A28" s="269" t="s">
        <v>23</v>
      </c>
      <c r="B28" s="495"/>
      <c r="C28" s="496"/>
      <c r="D28" s="496"/>
      <c r="E28" s="496"/>
      <c r="F28" s="496"/>
      <c r="G28" s="496"/>
      <c r="H28" s="496"/>
      <c r="I28" s="497"/>
    </row>
    <row r="29" spans="1:9" x14ac:dyDescent="0.3">
      <c r="A29" s="93" t="s">
        <v>266</v>
      </c>
      <c r="B29" s="67">
        <v>2</v>
      </c>
      <c r="C29" s="54" t="s">
        <v>282</v>
      </c>
      <c r="D29" s="54" t="s">
        <v>284</v>
      </c>
      <c r="E29" s="54">
        <v>100</v>
      </c>
      <c r="F29" s="54" t="s">
        <v>284</v>
      </c>
      <c r="G29" s="54">
        <v>100</v>
      </c>
      <c r="H29" s="54">
        <v>100</v>
      </c>
      <c r="I29" s="54">
        <v>100</v>
      </c>
    </row>
    <row r="30" spans="1:9" x14ac:dyDescent="0.3">
      <c r="A30" s="96" t="s">
        <v>267</v>
      </c>
      <c r="B30" s="67">
        <v>2</v>
      </c>
      <c r="C30" s="54" t="s">
        <v>282</v>
      </c>
      <c r="D30" s="265">
        <v>0</v>
      </c>
      <c r="E30" s="265">
        <v>86</v>
      </c>
      <c r="F30" s="265">
        <v>89</v>
      </c>
      <c r="G30" s="265">
        <v>91</v>
      </c>
      <c r="H30" s="265">
        <v>88</v>
      </c>
      <c r="I30" s="266">
        <v>95</v>
      </c>
    </row>
    <row r="31" spans="1:9" x14ac:dyDescent="0.3">
      <c r="A31" s="96" t="s">
        <v>267</v>
      </c>
      <c r="B31" s="67">
        <v>2</v>
      </c>
      <c r="C31" s="54" t="s">
        <v>283</v>
      </c>
      <c r="D31" s="54">
        <v>0</v>
      </c>
      <c r="E31" s="54">
        <v>0</v>
      </c>
      <c r="F31" s="54">
        <v>50</v>
      </c>
      <c r="G31" s="54">
        <v>0</v>
      </c>
      <c r="H31" s="54" t="s">
        <v>284</v>
      </c>
      <c r="I31" s="54">
        <v>0</v>
      </c>
    </row>
    <row r="32" spans="1:9" x14ac:dyDescent="0.3">
      <c r="A32" s="96" t="s">
        <v>268</v>
      </c>
      <c r="B32" s="67">
        <v>2</v>
      </c>
      <c r="C32" s="54" t="s">
        <v>282</v>
      </c>
      <c r="D32" s="54">
        <v>9</v>
      </c>
      <c r="E32" s="54">
        <v>67</v>
      </c>
      <c r="F32" s="54">
        <v>19</v>
      </c>
      <c r="G32" s="54">
        <v>78</v>
      </c>
      <c r="H32" s="54">
        <v>92</v>
      </c>
      <c r="I32" s="54">
        <v>85</v>
      </c>
    </row>
    <row r="33" spans="1:9" x14ac:dyDescent="0.3">
      <c r="A33" s="96" t="s">
        <v>270</v>
      </c>
      <c r="B33" s="67">
        <v>2</v>
      </c>
      <c r="C33" s="54" t="s">
        <v>282</v>
      </c>
      <c r="D33" s="54">
        <v>0</v>
      </c>
      <c r="E33" s="54" t="s">
        <v>284</v>
      </c>
      <c r="F33" s="54" t="s">
        <v>284</v>
      </c>
      <c r="G33" s="54">
        <v>19</v>
      </c>
      <c r="H33" s="54">
        <v>100</v>
      </c>
      <c r="I33" s="54">
        <v>80</v>
      </c>
    </row>
    <row r="34" spans="1:9" x14ac:dyDescent="0.3">
      <c r="A34" s="96" t="s">
        <v>271</v>
      </c>
      <c r="B34" s="67">
        <v>2</v>
      </c>
      <c r="C34" s="54" t="s">
        <v>282</v>
      </c>
      <c r="D34" s="264">
        <v>3</v>
      </c>
      <c r="E34" s="264">
        <v>79.099999999999994</v>
      </c>
      <c r="F34" s="264">
        <v>83.2</v>
      </c>
      <c r="G34" s="264">
        <v>88.9</v>
      </c>
      <c r="H34" s="264">
        <v>90.3</v>
      </c>
      <c r="I34" s="264">
        <v>89.4</v>
      </c>
    </row>
    <row r="35" spans="1:9" x14ac:dyDescent="0.3">
      <c r="A35" s="96" t="s">
        <v>271</v>
      </c>
      <c r="B35" s="67">
        <v>2</v>
      </c>
      <c r="C35" s="54" t="s">
        <v>283</v>
      </c>
      <c r="D35" s="264">
        <v>3.1</v>
      </c>
      <c r="E35" s="264">
        <v>13.9</v>
      </c>
      <c r="F35" s="264">
        <v>63.2</v>
      </c>
      <c r="G35" s="264">
        <v>68.5</v>
      </c>
      <c r="H35" s="264">
        <v>80.599999999999994</v>
      </c>
      <c r="I35" s="264">
        <v>80.3</v>
      </c>
    </row>
    <row r="36" spans="1:9" x14ac:dyDescent="0.3">
      <c r="A36" s="96" t="s">
        <v>272</v>
      </c>
      <c r="B36" s="67">
        <v>2</v>
      </c>
      <c r="C36" s="54" t="s">
        <v>282</v>
      </c>
      <c r="D36" s="54">
        <v>0</v>
      </c>
      <c r="E36" s="54">
        <v>71</v>
      </c>
      <c r="F36" s="54">
        <v>95</v>
      </c>
      <c r="G36" s="54">
        <v>94</v>
      </c>
      <c r="H36" s="54">
        <v>92</v>
      </c>
      <c r="I36" s="54">
        <v>100</v>
      </c>
    </row>
    <row r="37" spans="1:9" x14ac:dyDescent="0.3">
      <c r="A37" s="96" t="s">
        <v>273</v>
      </c>
      <c r="B37" s="67">
        <v>2</v>
      </c>
      <c r="C37" s="54" t="s">
        <v>282</v>
      </c>
      <c r="D37" s="264">
        <v>5</v>
      </c>
      <c r="E37" s="264">
        <v>78.805000000000007</v>
      </c>
      <c r="F37" s="264">
        <v>91.55</v>
      </c>
      <c r="G37" s="264">
        <v>91</v>
      </c>
      <c r="H37" s="264">
        <v>90</v>
      </c>
      <c r="I37" s="264" t="s">
        <v>284</v>
      </c>
    </row>
    <row r="38" spans="1:9" x14ac:dyDescent="0.3">
      <c r="A38" s="96" t="s">
        <v>273</v>
      </c>
      <c r="B38" s="67">
        <v>2</v>
      </c>
      <c r="C38" s="54" t="s">
        <v>283</v>
      </c>
      <c r="D38" s="264">
        <v>0</v>
      </c>
      <c r="E38" s="264">
        <v>7.14</v>
      </c>
      <c r="F38" s="264">
        <v>60.715000000000003</v>
      </c>
      <c r="G38" s="264">
        <v>64</v>
      </c>
      <c r="H38" s="264">
        <v>67</v>
      </c>
      <c r="I38" s="264">
        <v>79</v>
      </c>
    </row>
    <row r="39" spans="1:9" ht="25.2" customHeight="1" x14ac:dyDescent="0.3">
      <c r="A39" s="96" t="s">
        <v>274</v>
      </c>
      <c r="B39" s="67">
        <v>2</v>
      </c>
      <c r="C39" s="54" t="s">
        <v>282</v>
      </c>
      <c r="D39" s="54">
        <v>0</v>
      </c>
      <c r="E39" s="54">
        <v>78</v>
      </c>
      <c r="F39" s="54">
        <v>93</v>
      </c>
      <c r="G39" s="54" t="s">
        <v>284</v>
      </c>
      <c r="H39" s="54" t="s">
        <v>284</v>
      </c>
      <c r="I39" s="54" t="s">
        <v>284</v>
      </c>
    </row>
    <row r="40" spans="1:9" x14ac:dyDescent="0.3">
      <c r="A40" s="96" t="s">
        <v>275</v>
      </c>
      <c r="B40" s="67">
        <v>2</v>
      </c>
      <c r="C40" s="54" t="s">
        <v>282</v>
      </c>
      <c r="D40" s="54">
        <v>0</v>
      </c>
      <c r="E40" s="54">
        <v>20</v>
      </c>
      <c r="F40" s="54">
        <v>100</v>
      </c>
      <c r="G40" s="54">
        <v>71</v>
      </c>
      <c r="H40" s="54">
        <v>100</v>
      </c>
      <c r="I40" s="54">
        <v>100</v>
      </c>
    </row>
    <row r="41" spans="1:9" x14ac:dyDescent="0.3">
      <c r="A41" s="96" t="s">
        <v>275</v>
      </c>
      <c r="B41" s="67">
        <v>2</v>
      </c>
      <c r="C41" s="54" t="s">
        <v>283</v>
      </c>
      <c r="D41" s="54">
        <v>0</v>
      </c>
      <c r="E41" s="54">
        <v>0</v>
      </c>
      <c r="F41" s="54">
        <v>0</v>
      </c>
      <c r="G41" s="54">
        <v>100</v>
      </c>
      <c r="H41" s="54">
        <v>100</v>
      </c>
      <c r="I41" s="54">
        <v>95</v>
      </c>
    </row>
    <row r="42" spans="1:9" ht="27.6" customHeight="1" x14ac:dyDescent="0.3">
      <c r="A42" s="96" t="s">
        <v>276</v>
      </c>
      <c r="B42" s="67">
        <v>2</v>
      </c>
      <c r="C42" s="54" t="s">
        <v>282</v>
      </c>
      <c r="D42" s="265">
        <v>0</v>
      </c>
      <c r="E42" s="265">
        <v>82</v>
      </c>
      <c r="F42" s="265">
        <v>88</v>
      </c>
      <c r="G42" s="265">
        <v>90</v>
      </c>
      <c r="H42" s="265">
        <v>81</v>
      </c>
      <c r="I42" s="265">
        <v>93</v>
      </c>
    </row>
    <row r="43" spans="1:9" ht="26.4" x14ac:dyDescent="0.3">
      <c r="A43" s="96" t="s">
        <v>276</v>
      </c>
      <c r="B43" s="67">
        <v>2</v>
      </c>
      <c r="C43" s="54" t="s">
        <v>283</v>
      </c>
      <c r="D43" s="264">
        <v>0</v>
      </c>
      <c r="E43" s="264">
        <v>66</v>
      </c>
      <c r="F43" s="264">
        <v>85</v>
      </c>
      <c r="G43" s="264">
        <v>81</v>
      </c>
      <c r="H43" s="264">
        <v>76</v>
      </c>
      <c r="I43" s="264">
        <v>84</v>
      </c>
    </row>
    <row r="44" spans="1:9" ht="25.8" customHeight="1" x14ac:dyDescent="0.3">
      <c r="A44" s="96" t="s">
        <v>277</v>
      </c>
      <c r="B44" s="67">
        <v>2</v>
      </c>
      <c r="C44" s="54" t="s">
        <v>282</v>
      </c>
      <c r="D44" s="54">
        <v>6</v>
      </c>
      <c r="E44" s="54">
        <v>50</v>
      </c>
      <c r="F44" s="54">
        <v>25</v>
      </c>
      <c r="G44" s="54">
        <v>95</v>
      </c>
      <c r="H44" s="54">
        <v>89</v>
      </c>
      <c r="I44" s="54">
        <v>89</v>
      </c>
    </row>
    <row r="45" spans="1:9" ht="26.4" x14ac:dyDescent="0.3">
      <c r="A45" s="96" t="s">
        <v>278</v>
      </c>
      <c r="B45" s="67">
        <v>2</v>
      </c>
      <c r="C45" s="54" t="s">
        <v>282</v>
      </c>
      <c r="D45" s="54">
        <v>0</v>
      </c>
      <c r="E45" s="264">
        <v>92.59</v>
      </c>
      <c r="F45" s="264">
        <v>86.04</v>
      </c>
      <c r="G45" s="264">
        <v>97.56</v>
      </c>
      <c r="H45" s="264">
        <v>91.48</v>
      </c>
      <c r="I45" s="264">
        <v>61.11</v>
      </c>
    </row>
    <row r="46" spans="1:9" ht="26.4" x14ac:dyDescent="0.3">
      <c r="A46" s="96" t="s">
        <v>278</v>
      </c>
      <c r="B46" s="67">
        <v>2</v>
      </c>
      <c r="C46" s="54" t="s">
        <v>283</v>
      </c>
      <c r="D46" s="54">
        <v>0</v>
      </c>
      <c r="E46" s="264">
        <v>77.77</v>
      </c>
      <c r="F46" s="264">
        <v>77.77</v>
      </c>
      <c r="G46" s="264">
        <v>0</v>
      </c>
      <c r="H46" s="264">
        <v>69.23</v>
      </c>
      <c r="I46" s="264">
        <v>100</v>
      </c>
    </row>
    <row r="47" spans="1:9" x14ac:dyDescent="0.3">
      <c r="A47" s="96" t="s">
        <v>279</v>
      </c>
      <c r="B47" s="67">
        <v>2</v>
      </c>
      <c r="C47" s="54" t="s">
        <v>282</v>
      </c>
      <c r="D47" s="264">
        <v>60</v>
      </c>
      <c r="E47" s="264">
        <v>100</v>
      </c>
      <c r="F47" s="264">
        <v>100</v>
      </c>
      <c r="G47" s="264">
        <v>100</v>
      </c>
      <c r="H47" s="264" t="s">
        <v>284</v>
      </c>
      <c r="I47" s="264" t="s">
        <v>284</v>
      </c>
    </row>
    <row r="48" spans="1:9" x14ac:dyDescent="0.3">
      <c r="A48" s="96" t="s">
        <v>279</v>
      </c>
      <c r="B48" s="67">
        <v>2</v>
      </c>
      <c r="C48" s="54" t="s">
        <v>283</v>
      </c>
      <c r="D48" s="264">
        <v>0</v>
      </c>
      <c r="E48" s="264">
        <v>52.38</v>
      </c>
      <c r="F48" s="264">
        <v>45.45</v>
      </c>
      <c r="G48" s="264">
        <v>57.5</v>
      </c>
      <c r="H48" s="264">
        <v>70.97</v>
      </c>
      <c r="I48" s="264">
        <v>79.31</v>
      </c>
    </row>
    <row r="49" spans="1:9" x14ac:dyDescent="0.3">
      <c r="A49" s="269" t="s">
        <v>24</v>
      </c>
      <c r="B49" s="67"/>
      <c r="C49" s="492"/>
      <c r="D49" s="493"/>
      <c r="E49" s="493"/>
      <c r="F49" s="493"/>
      <c r="G49" s="493"/>
      <c r="H49" s="493"/>
      <c r="I49" s="494"/>
    </row>
    <row r="50" spans="1:9" x14ac:dyDescent="0.3">
      <c r="A50" s="96" t="s">
        <v>268</v>
      </c>
      <c r="B50" s="67">
        <v>3</v>
      </c>
      <c r="C50" s="54" t="s">
        <v>282</v>
      </c>
      <c r="D50" s="54">
        <v>0</v>
      </c>
      <c r="E50" s="54">
        <v>0</v>
      </c>
      <c r="F50" s="54">
        <v>50</v>
      </c>
      <c r="G50" s="54">
        <v>50</v>
      </c>
      <c r="H50" s="54">
        <v>100</v>
      </c>
      <c r="I50" s="54">
        <v>50</v>
      </c>
    </row>
    <row r="51" spans="1:9" x14ac:dyDescent="0.3">
      <c r="A51" s="96" t="s">
        <v>268</v>
      </c>
      <c r="B51" s="67">
        <v>3</v>
      </c>
      <c r="C51" s="54" t="s">
        <v>283</v>
      </c>
      <c r="D51" s="54" t="s">
        <v>284</v>
      </c>
      <c r="E51" s="54">
        <v>0</v>
      </c>
      <c r="F51" s="54">
        <v>50</v>
      </c>
      <c r="G51" s="54">
        <v>0</v>
      </c>
      <c r="H51" s="54">
        <v>0</v>
      </c>
      <c r="I51" s="54">
        <v>100</v>
      </c>
    </row>
    <row r="52" spans="1:9" x14ac:dyDescent="0.3">
      <c r="A52" s="96" t="s">
        <v>271</v>
      </c>
      <c r="B52" s="67">
        <v>3</v>
      </c>
      <c r="C52" s="54" t="s">
        <v>282</v>
      </c>
      <c r="D52" s="264">
        <v>0</v>
      </c>
      <c r="E52" s="264">
        <v>16.7</v>
      </c>
      <c r="F52" s="264">
        <v>60</v>
      </c>
      <c r="G52" s="264">
        <v>71.400000000000006</v>
      </c>
      <c r="H52" s="264">
        <v>60</v>
      </c>
      <c r="I52" s="264">
        <v>100</v>
      </c>
    </row>
    <row r="53" spans="1:9" x14ac:dyDescent="0.3">
      <c r="A53" s="96" t="s">
        <v>271</v>
      </c>
      <c r="B53" s="67">
        <v>3</v>
      </c>
      <c r="C53" s="54" t="s">
        <v>283</v>
      </c>
      <c r="D53" s="264">
        <v>20</v>
      </c>
      <c r="E53" s="264">
        <v>25</v>
      </c>
      <c r="F53" s="264">
        <v>30.8</v>
      </c>
      <c r="G53" s="264">
        <v>75</v>
      </c>
      <c r="H53" s="264">
        <v>43.8</v>
      </c>
      <c r="I53" s="264">
        <v>57.9</v>
      </c>
    </row>
    <row r="54" spans="1:9" x14ac:dyDescent="0.3">
      <c r="A54" s="96" t="s">
        <v>272</v>
      </c>
      <c r="B54" s="67">
        <v>3</v>
      </c>
      <c r="C54" s="54" t="s">
        <v>282</v>
      </c>
      <c r="D54" s="54">
        <v>0</v>
      </c>
      <c r="E54" s="54">
        <v>0</v>
      </c>
      <c r="F54" s="54">
        <v>0</v>
      </c>
      <c r="G54" s="54">
        <v>100</v>
      </c>
      <c r="H54" s="54">
        <v>100</v>
      </c>
      <c r="I54" s="54">
        <v>100</v>
      </c>
    </row>
    <row r="55" spans="1:9" x14ac:dyDescent="0.3">
      <c r="A55" s="96" t="s">
        <v>272</v>
      </c>
      <c r="B55" s="67">
        <v>3</v>
      </c>
      <c r="C55" s="54" t="s">
        <v>283</v>
      </c>
      <c r="D55" s="54">
        <v>0</v>
      </c>
      <c r="E55" s="54" t="s">
        <v>284</v>
      </c>
      <c r="F55" s="54">
        <v>0</v>
      </c>
      <c r="G55" s="54">
        <v>67</v>
      </c>
      <c r="H55" s="54">
        <v>0</v>
      </c>
      <c r="I55" s="54">
        <v>0</v>
      </c>
    </row>
    <row r="56" spans="1:9" x14ac:dyDescent="0.3">
      <c r="A56" s="96" t="s">
        <v>273</v>
      </c>
      <c r="B56" s="67">
        <v>3</v>
      </c>
      <c r="C56" s="54" t="s">
        <v>282</v>
      </c>
      <c r="D56" s="54">
        <v>0</v>
      </c>
      <c r="E56" s="54">
        <v>0</v>
      </c>
      <c r="F56" s="54">
        <v>100</v>
      </c>
      <c r="G56" s="54">
        <v>100</v>
      </c>
      <c r="H56" s="54">
        <v>100</v>
      </c>
      <c r="I56" s="54">
        <v>100</v>
      </c>
    </row>
    <row r="57" spans="1:9" x14ac:dyDescent="0.3">
      <c r="A57" s="96" t="s">
        <v>273</v>
      </c>
      <c r="B57" s="67">
        <v>3</v>
      </c>
      <c r="C57" s="54" t="s">
        <v>283</v>
      </c>
      <c r="D57" s="54">
        <v>0</v>
      </c>
      <c r="E57" s="54">
        <v>0</v>
      </c>
      <c r="F57" s="54">
        <v>0</v>
      </c>
      <c r="G57" s="54">
        <v>0</v>
      </c>
      <c r="H57" s="54">
        <v>100</v>
      </c>
      <c r="I57" s="264">
        <v>16.670000000000002</v>
      </c>
    </row>
    <row r="58" spans="1:9" x14ac:dyDescent="0.3">
      <c r="A58" s="96" t="s">
        <v>275</v>
      </c>
      <c r="B58" s="67">
        <v>3</v>
      </c>
      <c r="C58" s="54" t="s">
        <v>282</v>
      </c>
      <c r="D58" s="54">
        <v>25</v>
      </c>
      <c r="E58" s="54">
        <v>0</v>
      </c>
      <c r="F58" s="54">
        <v>100</v>
      </c>
      <c r="G58" s="54">
        <v>100</v>
      </c>
      <c r="H58" s="54" t="s">
        <v>284</v>
      </c>
      <c r="I58" s="54">
        <v>50</v>
      </c>
    </row>
    <row r="59" spans="1:9" x14ac:dyDescent="0.3">
      <c r="A59" s="96" t="s">
        <v>275</v>
      </c>
      <c r="B59" s="67">
        <v>3</v>
      </c>
      <c r="C59" s="54" t="s">
        <v>283</v>
      </c>
      <c r="D59" s="54">
        <v>0</v>
      </c>
      <c r="E59" s="54" t="s">
        <v>284</v>
      </c>
      <c r="F59" s="54" t="s">
        <v>284</v>
      </c>
      <c r="G59" s="54">
        <v>0</v>
      </c>
      <c r="H59" s="54">
        <v>100</v>
      </c>
      <c r="I59" s="54">
        <v>50</v>
      </c>
    </row>
    <row r="60" spans="1:9" ht="31.2" customHeight="1" x14ac:dyDescent="0.3">
      <c r="A60" s="96" t="s">
        <v>276</v>
      </c>
      <c r="B60" s="67">
        <v>3</v>
      </c>
      <c r="C60" s="54" t="s">
        <v>282</v>
      </c>
      <c r="D60" s="54">
        <v>0</v>
      </c>
      <c r="E60" s="54">
        <v>0</v>
      </c>
      <c r="F60" s="54">
        <v>100</v>
      </c>
      <c r="G60" s="54">
        <v>60</v>
      </c>
      <c r="H60" s="54">
        <v>50</v>
      </c>
      <c r="I60" s="54">
        <v>100</v>
      </c>
    </row>
    <row r="61" spans="1:9" ht="29.4" customHeight="1" x14ac:dyDescent="0.3">
      <c r="A61" s="96" t="s">
        <v>276</v>
      </c>
      <c r="B61" s="67">
        <v>3</v>
      </c>
      <c r="C61" s="54" t="s">
        <v>283</v>
      </c>
      <c r="D61" s="54">
        <v>0</v>
      </c>
      <c r="E61" s="54">
        <v>0</v>
      </c>
      <c r="F61" s="54">
        <v>100</v>
      </c>
      <c r="G61" s="54">
        <v>0</v>
      </c>
      <c r="H61" s="54">
        <v>14</v>
      </c>
      <c r="I61" s="54">
        <v>50</v>
      </c>
    </row>
    <row r="62" spans="1:9" ht="28.2" customHeight="1" x14ac:dyDescent="0.3">
      <c r="A62" s="96" t="s">
        <v>277</v>
      </c>
      <c r="B62" s="67">
        <v>3</v>
      </c>
      <c r="C62" s="54" t="s">
        <v>282</v>
      </c>
      <c r="D62" s="54" t="s">
        <v>284</v>
      </c>
      <c r="E62" s="54" t="s">
        <v>284</v>
      </c>
      <c r="F62" s="54">
        <v>50</v>
      </c>
      <c r="G62" s="54" t="s">
        <v>284</v>
      </c>
      <c r="H62" s="54" t="s">
        <v>284</v>
      </c>
      <c r="I62" s="54">
        <v>100</v>
      </c>
    </row>
    <row r="63" spans="1:9" ht="27" customHeight="1" x14ac:dyDescent="0.3">
      <c r="A63" s="96" t="s">
        <v>277</v>
      </c>
      <c r="B63" s="67">
        <v>3</v>
      </c>
      <c r="C63" s="54" t="s">
        <v>283</v>
      </c>
      <c r="D63" s="54" t="s">
        <v>284</v>
      </c>
      <c r="E63" s="54" t="s">
        <v>284</v>
      </c>
      <c r="F63" s="54">
        <v>0</v>
      </c>
      <c r="G63" s="54" t="s">
        <v>284</v>
      </c>
      <c r="H63" s="54" t="s">
        <v>284</v>
      </c>
      <c r="I63" s="54" t="s">
        <v>284</v>
      </c>
    </row>
    <row r="64" spans="1:9" ht="26.4" x14ac:dyDescent="0.3">
      <c r="A64" s="96" t="s">
        <v>278</v>
      </c>
      <c r="B64" s="67">
        <v>3</v>
      </c>
      <c r="C64" s="54" t="s">
        <v>282</v>
      </c>
      <c r="D64" s="54">
        <v>0</v>
      </c>
      <c r="E64" s="54">
        <v>0</v>
      </c>
      <c r="F64" s="54" t="s">
        <v>284</v>
      </c>
      <c r="G64" s="54">
        <v>100</v>
      </c>
      <c r="H64" s="54">
        <v>100</v>
      </c>
      <c r="I64" s="54">
        <v>50</v>
      </c>
    </row>
    <row r="65" spans="1:9" ht="26.4" x14ac:dyDescent="0.3">
      <c r="A65" s="96" t="s">
        <v>278</v>
      </c>
      <c r="B65" s="67">
        <v>3</v>
      </c>
      <c r="C65" s="54" t="s">
        <v>283</v>
      </c>
      <c r="D65" s="54">
        <v>0</v>
      </c>
      <c r="E65" s="54">
        <v>0</v>
      </c>
      <c r="F65" s="54" t="s">
        <v>284</v>
      </c>
      <c r="G65" s="54">
        <v>0</v>
      </c>
      <c r="H65" s="54">
        <v>0</v>
      </c>
      <c r="I65" s="264">
        <v>11.11</v>
      </c>
    </row>
    <row r="66" spans="1:9" x14ac:dyDescent="0.3">
      <c r="A66" s="96" t="s">
        <v>279</v>
      </c>
      <c r="B66" s="67">
        <v>3</v>
      </c>
      <c r="C66" s="54" t="s">
        <v>282</v>
      </c>
      <c r="D66" s="54">
        <v>0</v>
      </c>
      <c r="E66" s="54">
        <v>100</v>
      </c>
      <c r="F66" s="54">
        <v>100</v>
      </c>
      <c r="G66" s="54">
        <v>100</v>
      </c>
      <c r="H66" s="54">
        <v>100</v>
      </c>
      <c r="I66" s="54">
        <v>100</v>
      </c>
    </row>
    <row r="67" spans="1:9" x14ac:dyDescent="0.3">
      <c r="A67" s="96" t="s">
        <v>279</v>
      </c>
      <c r="B67" s="67">
        <v>3</v>
      </c>
      <c r="C67" s="54" t="s">
        <v>283</v>
      </c>
      <c r="D67" s="54" t="s">
        <v>284</v>
      </c>
      <c r="E67" s="54">
        <v>0</v>
      </c>
      <c r="F67" s="54">
        <v>100</v>
      </c>
      <c r="G67" s="54">
        <v>100</v>
      </c>
      <c r="H67" s="54">
        <v>0</v>
      </c>
      <c r="I67" s="54">
        <v>100</v>
      </c>
    </row>
  </sheetData>
  <mergeCells count="4">
    <mergeCell ref="C2:I2"/>
    <mergeCell ref="A1:I1"/>
    <mergeCell ref="C49:I49"/>
    <mergeCell ref="B28:I2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4"/>
  <sheetViews>
    <sheetView view="pageBreakPreview" topLeftCell="A10" zoomScaleNormal="100" zoomScaleSheetLayoutView="100" workbookViewId="0">
      <selection activeCell="K4" sqref="K4"/>
    </sheetView>
  </sheetViews>
  <sheetFormatPr defaultRowHeight="15.6" x14ac:dyDescent="0.3"/>
  <cols>
    <col min="1" max="1" width="16.3984375" customWidth="1"/>
    <col min="2" max="2" width="8.5" customWidth="1"/>
    <col min="3" max="3" width="6.5" customWidth="1"/>
    <col min="4" max="4" width="7.796875" customWidth="1"/>
    <col min="5" max="5" width="6.5" customWidth="1"/>
    <col min="6" max="6" width="8.69921875" customWidth="1"/>
    <col min="7" max="7" width="8.8984375" customWidth="1"/>
    <col min="8" max="8" width="6.19921875" customWidth="1"/>
    <col min="9" max="9" width="7.796875" customWidth="1"/>
    <col min="10" max="10" width="6.69921875" customWidth="1"/>
    <col min="11" max="11" width="8.8984375" customWidth="1"/>
  </cols>
  <sheetData>
    <row r="1" spans="1:11" s="2" customFormat="1" ht="53.4" customHeight="1" x14ac:dyDescent="0.3">
      <c r="A1" s="500" t="s">
        <v>915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</row>
    <row r="2" spans="1:11" s="2" customFormat="1" ht="16.2" thickBot="1" x14ac:dyDescent="0.35">
      <c r="A2" s="270" t="s">
        <v>210</v>
      </c>
      <c r="B2" s="270"/>
      <c r="C2" s="182"/>
      <c r="D2" s="182"/>
      <c r="E2" s="182"/>
      <c r="F2" s="182"/>
      <c r="G2" s="182"/>
      <c r="H2" s="182"/>
      <c r="I2" s="182"/>
      <c r="J2" s="182"/>
      <c r="K2" s="182"/>
    </row>
    <row r="3" spans="1:11" s="2" customFormat="1" ht="26.4" customHeight="1" x14ac:dyDescent="0.3">
      <c r="A3" s="508" t="s">
        <v>25</v>
      </c>
      <c r="B3" s="454" t="s">
        <v>42</v>
      </c>
      <c r="C3" s="413" t="s">
        <v>188</v>
      </c>
      <c r="D3" s="413" t="s">
        <v>43</v>
      </c>
      <c r="E3" s="413"/>
      <c r="F3" s="507"/>
      <c r="G3" s="454" t="s">
        <v>44</v>
      </c>
      <c r="H3" s="413" t="s">
        <v>188</v>
      </c>
      <c r="I3" s="413" t="s">
        <v>45</v>
      </c>
      <c r="J3" s="413"/>
      <c r="K3" s="507"/>
    </row>
    <row r="4" spans="1:11" s="2" customFormat="1" ht="40.200000000000003" customHeight="1" thickBot="1" x14ac:dyDescent="0.35">
      <c r="A4" s="509"/>
      <c r="B4" s="455"/>
      <c r="C4" s="414"/>
      <c r="D4" s="205" t="s">
        <v>15</v>
      </c>
      <c r="E4" s="205" t="s">
        <v>16</v>
      </c>
      <c r="F4" s="229" t="s">
        <v>17</v>
      </c>
      <c r="G4" s="455"/>
      <c r="H4" s="414"/>
      <c r="I4" s="205" t="s">
        <v>15</v>
      </c>
      <c r="J4" s="205" t="s">
        <v>16</v>
      </c>
      <c r="K4" s="229" t="s">
        <v>17</v>
      </c>
    </row>
    <row r="5" spans="1:11" s="2" customFormat="1" x14ac:dyDescent="0.3">
      <c r="A5" s="276" t="s">
        <v>258</v>
      </c>
      <c r="B5" s="273">
        <v>12</v>
      </c>
      <c r="C5" s="92">
        <v>7</v>
      </c>
      <c r="D5" s="92">
        <v>48</v>
      </c>
      <c r="E5" s="84">
        <v>0</v>
      </c>
      <c r="F5" s="294">
        <v>0</v>
      </c>
      <c r="G5" s="273">
        <v>5</v>
      </c>
      <c r="H5" s="92">
        <v>4</v>
      </c>
      <c r="I5" s="92">
        <v>0</v>
      </c>
      <c r="J5" s="84">
        <v>0</v>
      </c>
      <c r="K5" s="294">
        <v>0</v>
      </c>
    </row>
    <row r="6" spans="1:11" s="2" customFormat="1" x14ac:dyDescent="0.3">
      <c r="A6" s="276" t="s">
        <v>259</v>
      </c>
      <c r="B6" s="274">
        <v>13</v>
      </c>
      <c r="C6" s="95">
        <v>12</v>
      </c>
      <c r="D6" s="95">
        <v>80</v>
      </c>
      <c r="E6" s="103">
        <v>0</v>
      </c>
      <c r="F6" s="295">
        <v>0</v>
      </c>
      <c r="G6" s="274">
        <v>16</v>
      </c>
      <c r="H6" s="95">
        <v>14</v>
      </c>
      <c r="I6" s="95">
        <v>0</v>
      </c>
      <c r="J6" s="103">
        <v>4</v>
      </c>
      <c r="K6" s="295">
        <v>0</v>
      </c>
    </row>
    <row r="7" spans="1:11" s="2" customFormat="1" ht="30.6" customHeight="1" x14ac:dyDescent="0.3">
      <c r="A7" s="278" t="s">
        <v>888</v>
      </c>
      <c r="B7" s="274">
        <v>7</v>
      </c>
      <c r="C7" s="95">
        <v>7</v>
      </c>
      <c r="D7" s="95">
        <v>126</v>
      </c>
      <c r="E7" s="103">
        <v>0</v>
      </c>
      <c r="F7" s="295">
        <v>0</v>
      </c>
      <c r="G7" s="274">
        <v>2</v>
      </c>
      <c r="H7" s="95">
        <v>2</v>
      </c>
      <c r="I7" s="95">
        <v>5</v>
      </c>
      <c r="J7" s="103">
        <v>0</v>
      </c>
      <c r="K7" s="297">
        <v>3.83</v>
      </c>
    </row>
    <row r="8" spans="1:11" x14ac:dyDescent="0.3">
      <c r="A8" s="277" t="s">
        <v>260</v>
      </c>
      <c r="B8" s="275">
        <v>3</v>
      </c>
      <c r="C8" s="54">
        <v>2</v>
      </c>
      <c r="D8" s="54">
        <v>24</v>
      </c>
      <c r="E8" s="130">
        <v>0</v>
      </c>
      <c r="F8" s="296">
        <v>0</v>
      </c>
      <c r="G8" s="275">
        <v>1</v>
      </c>
      <c r="H8" s="54">
        <v>1</v>
      </c>
      <c r="I8" s="54">
        <v>0</v>
      </c>
      <c r="J8" s="130">
        <v>0</v>
      </c>
      <c r="K8" s="296">
        <v>0</v>
      </c>
    </row>
    <row r="9" spans="1:11" ht="16.2" thickBot="1" x14ac:dyDescent="0.35">
      <c r="A9" s="277" t="s">
        <v>261</v>
      </c>
      <c r="B9" s="275">
        <v>17</v>
      </c>
      <c r="C9" s="54">
        <v>14</v>
      </c>
      <c r="D9" s="54">
        <v>92</v>
      </c>
      <c r="E9" s="130">
        <v>0</v>
      </c>
      <c r="F9" s="296">
        <v>0</v>
      </c>
      <c r="G9" s="275">
        <v>5</v>
      </c>
      <c r="H9" s="54">
        <v>3</v>
      </c>
      <c r="I9" s="54"/>
      <c r="J9" s="130">
        <v>0</v>
      </c>
      <c r="K9" s="296"/>
    </row>
    <row r="10" spans="1:11" ht="16.2" thickBot="1" x14ac:dyDescent="0.35">
      <c r="A10" s="279" t="s">
        <v>28</v>
      </c>
      <c r="B10" s="280">
        <f t="shared" ref="B10:K10" si="0">SUM(B5:B9)</f>
        <v>52</v>
      </c>
      <c r="C10" s="234">
        <f t="shared" si="0"/>
        <v>42</v>
      </c>
      <c r="D10" s="234">
        <f t="shared" si="0"/>
        <v>370</v>
      </c>
      <c r="E10" s="234">
        <f t="shared" si="0"/>
        <v>0</v>
      </c>
      <c r="F10" s="235">
        <f t="shared" si="0"/>
        <v>0</v>
      </c>
      <c r="G10" s="280">
        <f t="shared" si="0"/>
        <v>29</v>
      </c>
      <c r="H10" s="234">
        <f t="shared" si="0"/>
        <v>24</v>
      </c>
      <c r="I10" s="234">
        <f t="shared" si="0"/>
        <v>5</v>
      </c>
      <c r="J10" s="234">
        <f t="shared" si="0"/>
        <v>4</v>
      </c>
      <c r="K10" s="235">
        <f t="shared" si="0"/>
        <v>3.83</v>
      </c>
    </row>
    <row r="12" spans="1:11" ht="16.2" thickBot="1" x14ac:dyDescent="0.35">
      <c r="A12" s="270" t="s">
        <v>197</v>
      </c>
      <c r="B12" s="281"/>
      <c r="C12" s="281"/>
      <c r="D12" s="281"/>
      <c r="E12" s="281"/>
      <c r="F12" s="281"/>
      <c r="G12" s="281"/>
      <c r="H12" s="281"/>
      <c r="I12" s="281"/>
      <c r="J12" s="281"/>
      <c r="K12" s="281"/>
    </row>
    <row r="13" spans="1:11" ht="24.6" customHeight="1" x14ac:dyDescent="0.3">
      <c r="A13" s="501" t="s">
        <v>25</v>
      </c>
      <c r="B13" s="498" t="s">
        <v>42</v>
      </c>
      <c r="C13" s="487" t="s">
        <v>188</v>
      </c>
      <c r="D13" s="504" t="s">
        <v>43</v>
      </c>
      <c r="E13" s="505"/>
      <c r="F13" s="506"/>
      <c r="G13" s="498" t="s">
        <v>44</v>
      </c>
      <c r="H13" s="487" t="s">
        <v>188</v>
      </c>
      <c r="I13" s="504" t="s">
        <v>45</v>
      </c>
      <c r="J13" s="505"/>
      <c r="K13" s="506"/>
    </row>
    <row r="14" spans="1:11" ht="45" customHeight="1" thickBot="1" x14ac:dyDescent="0.35">
      <c r="A14" s="502"/>
      <c r="B14" s="499"/>
      <c r="C14" s="503"/>
      <c r="D14" s="205" t="s">
        <v>15</v>
      </c>
      <c r="E14" s="205" t="s">
        <v>16</v>
      </c>
      <c r="F14" s="229" t="s">
        <v>17</v>
      </c>
      <c r="G14" s="499"/>
      <c r="H14" s="503"/>
      <c r="I14" s="205" t="s">
        <v>15</v>
      </c>
      <c r="J14" s="205" t="s">
        <v>16</v>
      </c>
      <c r="K14" s="229" t="s">
        <v>17</v>
      </c>
    </row>
    <row r="15" spans="1:11" x14ac:dyDescent="0.3">
      <c r="A15" s="271" t="s">
        <v>258</v>
      </c>
      <c r="B15" s="206">
        <v>15</v>
      </c>
      <c r="C15" s="51">
        <v>13</v>
      </c>
      <c r="D15" s="51">
        <v>65.72</v>
      </c>
      <c r="E15" s="51">
        <v>0</v>
      </c>
      <c r="F15" s="282">
        <v>0</v>
      </c>
      <c r="G15" s="206">
        <v>3</v>
      </c>
      <c r="H15" s="51">
        <v>3</v>
      </c>
      <c r="I15" s="51">
        <v>12.62</v>
      </c>
      <c r="J15" s="51">
        <v>0</v>
      </c>
      <c r="K15" s="282">
        <v>0</v>
      </c>
    </row>
    <row r="16" spans="1:11" x14ac:dyDescent="0.3">
      <c r="A16" s="271" t="s">
        <v>259</v>
      </c>
      <c r="B16" s="206">
        <v>6</v>
      </c>
      <c r="C16" s="51">
        <v>5</v>
      </c>
      <c r="D16" s="51">
        <v>28.2</v>
      </c>
      <c r="E16" s="51">
        <v>0</v>
      </c>
      <c r="F16" s="282">
        <v>0</v>
      </c>
      <c r="G16" s="206">
        <v>18</v>
      </c>
      <c r="H16" s="51">
        <v>12</v>
      </c>
      <c r="I16" s="51">
        <v>77.41</v>
      </c>
      <c r="J16" s="51">
        <v>0</v>
      </c>
      <c r="K16" s="282">
        <v>0</v>
      </c>
    </row>
    <row r="17" spans="1:11" ht="28.2" customHeight="1" x14ac:dyDescent="0.3">
      <c r="A17" s="278" t="s">
        <v>888</v>
      </c>
      <c r="B17" s="206">
        <v>3</v>
      </c>
      <c r="C17" s="51">
        <v>3</v>
      </c>
      <c r="D17" s="51">
        <v>8.15</v>
      </c>
      <c r="E17" s="51">
        <v>0</v>
      </c>
      <c r="F17" s="282">
        <v>0</v>
      </c>
      <c r="G17" s="206">
        <v>9</v>
      </c>
      <c r="H17" s="51">
        <v>2</v>
      </c>
      <c r="I17" s="51">
        <v>62.8</v>
      </c>
      <c r="J17" s="51">
        <v>1</v>
      </c>
      <c r="K17" s="282">
        <v>4</v>
      </c>
    </row>
    <row r="18" spans="1:11" x14ac:dyDescent="0.3">
      <c r="A18" s="272" t="s">
        <v>260</v>
      </c>
      <c r="B18" s="275">
        <v>1</v>
      </c>
      <c r="C18" s="54">
        <v>0</v>
      </c>
      <c r="D18" s="54">
        <v>4</v>
      </c>
      <c r="E18" s="54">
        <v>0</v>
      </c>
      <c r="F18" s="283">
        <v>0</v>
      </c>
      <c r="G18" s="275">
        <v>0</v>
      </c>
      <c r="H18" s="54">
        <v>0</v>
      </c>
      <c r="I18" s="54">
        <v>0</v>
      </c>
      <c r="J18" s="54">
        <v>0</v>
      </c>
      <c r="K18" s="283">
        <v>0</v>
      </c>
    </row>
    <row r="19" spans="1:11" ht="16.2" thickBot="1" x14ac:dyDescent="0.35">
      <c r="A19" s="272" t="s">
        <v>261</v>
      </c>
      <c r="B19" s="275">
        <v>25</v>
      </c>
      <c r="C19" s="54">
        <v>12</v>
      </c>
      <c r="D19" s="54">
        <v>120.3</v>
      </c>
      <c r="E19" s="54">
        <v>0</v>
      </c>
      <c r="F19" s="283">
        <v>0</v>
      </c>
      <c r="G19" s="275">
        <v>0</v>
      </c>
      <c r="H19" s="54">
        <v>0</v>
      </c>
      <c r="I19" s="54">
        <v>0</v>
      </c>
      <c r="J19" s="54">
        <v>0</v>
      </c>
      <c r="K19" s="283">
        <v>0</v>
      </c>
    </row>
    <row r="20" spans="1:11" ht="16.2" thickBot="1" x14ac:dyDescent="0.35">
      <c r="A20" s="284" t="s">
        <v>28</v>
      </c>
      <c r="B20" s="280">
        <f t="shared" ref="B20:K20" si="1">SUM(B15:B19)</f>
        <v>50</v>
      </c>
      <c r="C20" s="234">
        <f t="shared" si="1"/>
        <v>33</v>
      </c>
      <c r="D20" s="234">
        <f t="shared" si="1"/>
        <v>226.37</v>
      </c>
      <c r="E20" s="234">
        <f t="shared" si="1"/>
        <v>0</v>
      </c>
      <c r="F20" s="235">
        <f t="shared" si="1"/>
        <v>0</v>
      </c>
      <c r="G20" s="280">
        <f t="shared" si="1"/>
        <v>30</v>
      </c>
      <c r="H20" s="234">
        <f t="shared" si="1"/>
        <v>17</v>
      </c>
      <c r="I20" s="234">
        <f t="shared" si="1"/>
        <v>152.82999999999998</v>
      </c>
      <c r="J20" s="234">
        <f t="shared" si="1"/>
        <v>1</v>
      </c>
      <c r="K20" s="235">
        <f t="shared" si="1"/>
        <v>4</v>
      </c>
    </row>
    <row r="21" spans="1:11" ht="16.2" thickBot="1" x14ac:dyDescent="0.35">
      <c r="A21" s="281"/>
      <c r="B21" s="285"/>
      <c r="C21" s="285"/>
      <c r="D21" s="285"/>
      <c r="E21" s="285"/>
      <c r="F21" s="285"/>
      <c r="G21" s="285"/>
      <c r="H21" s="285"/>
      <c r="I21" s="285"/>
      <c r="J21" s="285"/>
      <c r="K21" s="285"/>
    </row>
    <row r="22" spans="1:11" x14ac:dyDescent="0.3">
      <c r="A22" s="286" t="s">
        <v>150</v>
      </c>
      <c r="B22" s="287">
        <f t="shared" ref="B22:K22" si="2">+B10-B20</f>
        <v>2</v>
      </c>
      <c r="C22" s="288">
        <f t="shared" si="2"/>
        <v>9</v>
      </c>
      <c r="D22" s="288">
        <f t="shared" si="2"/>
        <v>143.63</v>
      </c>
      <c r="E22" s="288">
        <f t="shared" si="2"/>
        <v>0</v>
      </c>
      <c r="F22" s="289">
        <f t="shared" si="2"/>
        <v>0</v>
      </c>
      <c r="G22" s="287">
        <f t="shared" si="2"/>
        <v>-1</v>
      </c>
      <c r="H22" s="288">
        <f t="shared" si="2"/>
        <v>7</v>
      </c>
      <c r="I22" s="288">
        <f t="shared" si="2"/>
        <v>-147.82999999999998</v>
      </c>
      <c r="J22" s="288">
        <f t="shared" si="2"/>
        <v>3</v>
      </c>
      <c r="K22" s="289">
        <f t="shared" si="2"/>
        <v>-0.16999999999999993</v>
      </c>
    </row>
    <row r="23" spans="1:11" ht="16.2" thickBot="1" x14ac:dyDescent="0.35">
      <c r="A23" s="290" t="s">
        <v>134</v>
      </c>
      <c r="B23" s="291">
        <f>+IFERROR(B22/B20,0)*100</f>
        <v>4</v>
      </c>
      <c r="C23" s="292">
        <f>+IFERROR(C22/C20,0)*100</f>
        <v>27.27272727272727</v>
      </c>
      <c r="D23" s="292">
        <f t="shared" ref="D23:K23" si="3">+IFERROR(D22/D20,0)*100</f>
        <v>63.449220303043688</v>
      </c>
      <c r="E23" s="292">
        <f t="shared" si="3"/>
        <v>0</v>
      </c>
      <c r="F23" s="293">
        <f t="shared" si="3"/>
        <v>0</v>
      </c>
      <c r="G23" s="291">
        <f t="shared" ref="G23" si="4">+IFERROR(G22/G20,0)*100</f>
        <v>-3.3333333333333335</v>
      </c>
      <c r="H23" s="292">
        <f t="shared" si="3"/>
        <v>41.17647058823529</v>
      </c>
      <c r="I23" s="292">
        <f t="shared" si="3"/>
        <v>-96.728391022704969</v>
      </c>
      <c r="J23" s="292">
        <f t="shared" si="3"/>
        <v>300</v>
      </c>
      <c r="K23" s="293">
        <f t="shared" si="3"/>
        <v>-4.2499999999999982</v>
      </c>
    </row>
    <row r="24" spans="1:11" x14ac:dyDescent="0.3">
      <c r="J24" s="9"/>
      <c r="K24" s="9"/>
    </row>
  </sheetData>
  <mergeCells count="15">
    <mergeCell ref="G3:G4"/>
    <mergeCell ref="G13:G14"/>
    <mergeCell ref="A1:K1"/>
    <mergeCell ref="A13:A14"/>
    <mergeCell ref="C13:C14"/>
    <mergeCell ref="D13:F13"/>
    <mergeCell ref="H13:H14"/>
    <mergeCell ref="I13:K13"/>
    <mergeCell ref="B13:B14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2"/>
  <sheetViews>
    <sheetView view="pageBreakPreview" topLeftCell="A10" zoomScaleNormal="100" zoomScaleSheetLayoutView="100" workbookViewId="0">
      <selection activeCell="E3" sqref="E3"/>
    </sheetView>
  </sheetViews>
  <sheetFormatPr defaultRowHeight="15.6" x14ac:dyDescent="0.3"/>
  <cols>
    <col min="1" max="1" width="3.8984375" bestFit="1" customWidth="1"/>
    <col min="2" max="2" width="38.59765625" customWidth="1"/>
    <col min="3" max="3" width="29" customWidth="1"/>
    <col min="4" max="5" width="11.8984375" customWidth="1"/>
    <col min="6" max="6" width="12.09765625" customWidth="1"/>
    <col min="7" max="8" width="10.59765625" customWidth="1"/>
  </cols>
  <sheetData>
    <row r="1" spans="1:8" ht="48" customHeight="1" thickBot="1" x14ac:dyDescent="0.35">
      <c r="A1" s="500" t="s">
        <v>211</v>
      </c>
      <c r="B1" s="500"/>
      <c r="C1" s="500"/>
      <c r="D1" s="500"/>
      <c r="E1" s="500"/>
      <c r="F1" s="500"/>
      <c r="G1" s="2"/>
      <c r="H1" s="2"/>
    </row>
    <row r="2" spans="1:8" ht="48.6" customHeight="1" thickBot="1" x14ac:dyDescent="0.35">
      <c r="A2" s="48" t="s">
        <v>20</v>
      </c>
      <c r="B2" s="49" t="s">
        <v>47</v>
      </c>
      <c r="C2" s="49" t="s">
        <v>199</v>
      </c>
      <c r="D2" s="49" t="s">
        <v>49</v>
      </c>
      <c r="E2" s="49" t="s">
        <v>50</v>
      </c>
      <c r="F2" s="50" t="s">
        <v>88</v>
      </c>
      <c r="G2" s="3"/>
      <c r="H2" s="3"/>
    </row>
    <row r="3" spans="1:8" x14ac:dyDescent="0.3">
      <c r="A3" s="51">
        <v>1</v>
      </c>
      <c r="B3" s="52" t="s">
        <v>378</v>
      </c>
      <c r="C3" s="52" t="s">
        <v>273</v>
      </c>
      <c r="D3" s="53">
        <v>42744</v>
      </c>
      <c r="E3" s="53">
        <v>43598</v>
      </c>
      <c r="F3" s="51" t="s">
        <v>379</v>
      </c>
    </row>
    <row r="4" spans="1:8" x14ac:dyDescent="0.3">
      <c r="A4" s="51">
        <v>2</v>
      </c>
      <c r="B4" s="52" t="s">
        <v>380</v>
      </c>
      <c r="C4" s="52" t="s">
        <v>381</v>
      </c>
      <c r="D4" s="53">
        <v>43392</v>
      </c>
      <c r="E4" s="53">
        <v>43594</v>
      </c>
      <c r="F4" s="51" t="s">
        <v>379</v>
      </c>
    </row>
    <row r="5" spans="1:8" x14ac:dyDescent="0.3">
      <c r="A5" s="51">
        <v>3</v>
      </c>
      <c r="B5" s="52" t="s">
        <v>382</v>
      </c>
      <c r="C5" s="52" t="s">
        <v>383</v>
      </c>
      <c r="D5" s="53">
        <v>43490</v>
      </c>
      <c r="E5" s="53">
        <v>43648</v>
      </c>
      <c r="F5" s="51" t="s">
        <v>379</v>
      </c>
    </row>
    <row r="6" spans="1:8" x14ac:dyDescent="0.3">
      <c r="A6" s="51">
        <v>4</v>
      </c>
      <c r="B6" s="52" t="s">
        <v>384</v>
      </c>
      <c r="C6" s="52" t="s">
        <v>385</v>
      </c>
      <c r="D6" s="53">
        <v>43560</v>
      </c>
      <c r="E6" s="342" t="s">
        <v>284</v>
      </c>
      <c r="F6" s="51" t="s">
        <v>379</v>
      </c>
    </row>
    <row r="7" spans="1:8" x14ac:dyDescent="0.3">
      <c r="A7" s="54">
        <v>5</v>
      </c>
      <c r="B7" s="52" t="s">
        <v>386</v>
      </c>
      <c r="C7" s="52" t="s">
        <v>387</v>
      </c>
      <c r="D7" s="53">
        <v>43594</v>
      </c>
      <c r="E7" s="342" t="s">
        <v>284</v>
      </c>
      <c r="F7" s="51" t="s">
        <v>379</v>
      </c>
    </row>
    <row r="8" spans="1:8" x14ac:dyDescent="0.3">
      <c r="A8" s="55"/>
      <c r="B8" s="55"/>
      <c r="C8" s="55"/>
      <c r="D8" s="55"/>
      <c r="E8" s="55"/>
      <c r="F8" s="55"/>
    </row>
    <row r="9" spans="1:8" x14ac:dyDescent="0.3">
      <c r="A9" s="55"/>
      <c r="B9" s="55"/>
      <c r="C9" s="55"/>
      <c r="D9" s="55"/>
      <c r="E9" s="55"/>
      <c r="F9" s="55"/>
    </row>
    <row r="10" spans="1:8" ht="12.75" customHeight="1" thickBot="1" x14ac:dyDescent="0.35"/>
    <row r="11" spans="1:8" ht="64.5" customHeight="1" thickBot="1" x14ac:dyDescent="0.35">
      <c r="B11" s="56" t="s">
        <v>51</v>
      </c>
      <c r="C11" s="57"/>
      <c r="D11" s="50" t="s">
        <v>52</v>
      </c>
    </row>
    <row r="12" spans="1:8" x14ac:dyDescent="0.3">
      <c r="B12" s="52" t="s">
        <v>212</v>
      </c>
      <c r="C12" s="58">
        <v>1</v>
      </c>
      <c r="D12" s="52"/>
    </row>
    <row r="13" spans="1:8" x14ac:dyDescent="0.3">
      <c r="B13" s="52" t="s">
        <v>213</v>
      </c>
      <c r="C13" s="59">
        <v>6</v>
      </c>
      <c r="D13" s="55">
        <v>1</v>
      </c>
    </row>
    <row r="14" spans="1:8" x14ac:dyDescent="0.3">
      <c r="B14" s="52" t="s">
        <v>214</v>
      </c>
      <c r="C14" s="59">
        <v>1</v>
      </c>
      <c r="D14" s="55"/>
    </row>
    <row r="15" spans="1:8" x14ac:dyDescent="0.3">
      <c r="B15" s="55" t="s">
        <v>137</v>
      </c>
      <c r="C15" s="59"/>
      <c r="D15" s="55"/>
    </row>
    <row r="16" spans="1:8" x14ac:dyDescent="0.3">
      <c r="B16" s="55" t="s">
        <v>18</v>
      </c>
      <c r="C16" s="59"/>
      <c r="D16" s="55"/>
    </row>
    <row r="17" spans="2:4" x14ac:dyDescent="0.3">
      <c r="B17" s="55" t="s">
        <v>19</v>
      </c>
      <c r="C17" s="59"/>
      <c r="D17" s="55"/>
    </row>
    <row r="18" spans="2:4" x14ac:dyDescent="0.3">
      <c r="B18" s="55" t="s">
        <v>97</v>
      </c>
      <c r="C18" s="59"/>
      <c r="D18" s="55"/>
    </row>
    <row r="19" spans="2:4" ht="9.75" customHeight="1" thickBot="1" x14ac:dyDescent="0.35">
      <c r="B19" s="60"/>
      <c r="C19" s="60"/>
      <c r="D19" s="60"/>
    </row>
    <row r="20" spans="2:4" ht="24.6" customHeight="1" thickBot="1" x14ac:dyDescent="0.35">
      <c r="B20" s="61" t="s">
        <v>135</v>
      </c>
      <c r="C20" s="62" t="s">
        <v>136</v>
      </c>
      <c r="D20" s="60"/>
    </row>
    <row r="21" spans="2:4" ht="28.8" customHeight="1" x14ac:dyDescent="0.3">
      <c r="B21" s="63">
        <v>5</v>
      </c>
      <c r="C21" s="64">
        <v>42</v>
      </c>
      <c r="D21" s="60"/>
    </row>
    <row r="22" spans="2:4" x14ac:dyDescent="0.3">
      <c r="D22" s="9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3"/>
  <sheetViews>
    <sheetView view="pageBreakPreview" zoomScaleNormal="100" zoomScaleSheetLayoutView="100" workbookViewId="0">
      <selection sqref="A1:F1"/>
    </sheetView>
  </sheetViews>
  <sheetFormatPr defaultRowHeight="15.6" x14ac:dyDescent="0.3"/>
  <cols>
    <col min="1" max="1" width="4.09765625" customWidth="1"/>
    <col min="2" max="2" width="38" customWidth="1"/>
    <col min="3" max="3" width="24.3984375" customWidth="1"/>
    <col min="4" max="4" width="16.5" customWidth="1"/>
    <col min="5" max="5" width="15.3984375" customWidth="1"/>
    <col min="6" max="6" width="20.3984375" customWidth="1"/>
    <col min="7" max="7" width="12.59765625" customWidth="1"/>
  </cols>
  <sheetData>
    <row r="1" spans="1:7" ht="48" customHeight="1" thickBot="1" x14ac:dyDescent="0.45">
      <c r="A1" s="500" t="s">
        <v>215</v>
      </c>
      <c r="B1" s="500"/>
      <c r="C1" s="500"/>
      <c r="D1" s="500"/>
      <c r="E1" s="500"/>
      <c r="F1" s="500"/>
      <c r="G1" s="65"/>
    </row>
    <row r="2" spans="1:7" ht="43.2" customHeight="1" thickBot="1" x14ac:dyDescent="0.35">
      <c r="A2" s="48" t="s">
        <v>20</v>
      </c>
      <c r="B2" s="49" t="s">
        <v>47</v>
      </c>
      <c r="C2" s="49" t="s">
        <v>199</v>
      </c>
      <c r="D2" s="49" t="s">
        <v>49</v>
      </c>
      <c r="E2" s="49" t="s">
        <v>152</v>
      </c>
      <c r="F2" s="50" t="s">
        <v>88</v>
      </c>
      <c r="G2" s="46"/>
    </row>
    <row r="3" spans="1:7" x14ac:dyDescent="0.3">
      <c r="A3" s="66">
        <v>1</v>
      </c>
      <c r="B3" s="52" t="s">
        <v>388</v>
      </c>
      <c r="C3" s="52" t="s">
        <v>278</v>
      </c>
      <c r="D3" s="53">
        <v>43418</v>
      </c>
      <c r="E3" s="53">
        <v>43609</v>
      </c>
      <c r="F3" s="51" t="s">
        <v>389</v>
      </c>
    </row>
    <row r="4" spans="1:7" x14ac:dyDescent="0.3">
      <c r="A4" s="66">
        <v>2</v>
      </c>
      <c r="B4" s="55" t="s">
        <v>390</v>
      </c>
      <c r="C4" s="52" t="s">
        <v>381</v>
      </c>
      <c r="D4" s="53">
        <v>43490</v>
      </c>
      <c r="E4" s="53">
        <v>43636</v>
      </c>
      <c r="F4" s="51" t="s">
        <v>379</v>
      </c>
    </row>
    <row r="5" spans="1:7" x14ac:dyDescent="0.3">
      <c r="A5" s="67">
        <v>3</v>
      </c>
      <c r="B5" s="52" t="s">
        <v>391</v>
      </c>
      <c r="C5" s="52" t="s">
        <v>392</v>
      </c>
      <c r="D5" s="53">
        <v>43136</v>
      </c>
      <c r="E5" s="53">
        <v>43497</v>
      </c>
      <c r="F5" s="51" t="s">
        <v>389</v>
      </c>
    </row>
    <row r="6" spans="1:7" x14ac:dyDescent="0.3">
      <c r="A6" s="67">
        <v>4</v>
      </c>
      <c r="B6" s="55" t="s">
        <v>393</v>
      </c>
      <c r="C6" s="55" t="s">
        <v>385</v>
      </c>
      <c r="D6" s="68">
        <v>43185</v>
      </c>
      <c r="E6" s="68">
        <v>43613</v>
      </c>
      <c r="F6" s="54" t="s">
        <v>389</v>
      </c>
    </row>
    <row r="7" spans="1:7" x14ac:dyDescent="0.3">
      <c r="A7" s="55"/>
      <c r="B7" s="55"/>
      <c r="C7" s="55"/>
      <c r="D7" s="55"/>
      <c r="E7" s="55"/>
      <c r="F7" s="55"/>
    </row>
    <row r="8" spans="1:7" x14ac:dyDescent="0.3">
      <c r="A8" s="55"/>
      <c r="B8" s="55"/>
      <c r="C8" s="55"/>
      <c r="D8" s="55"/>
      <c r="E8" s="55"/>
      <c r="F8" s="55"/>
    </row>
    <row r="9" spans="1:7" x14ac:dyDescent="0.3">
      <c r="A9" s="55"/>
      <c r="B9" s="55"/>
      <c r="C9" s="55"/>
      <c r="D9" s="55"/>
      <c r="E9" s="55"/>
      <c r="F9" s="55"/>
    </row>
    <row r="10" spans="1:7" x14ac:dyDescent="0.3">
      <c r="A10" s="55"/>
      <c r="B10" s="55"/>
      <c r="C10" s="55"/>
      <c r="D10" s="55"/>
      <c r="E10" s="55"/>
      <c r="F10" s="55"/>
    </row>
    <row r="11" spans="1:7" ht="16.2" thickBot="1" x14ac:dyDescent="0.35">
      <c r="A11" s="60"/>
      <c r="B11" s="60"/>
      <c r="C11" s="60"/>
      <c r="D11" s="60"/>
      <c r="E11" s="60"/>
      <c r="F11" s="60"/>
    </row>
    <row r="12" spans="1:7" ht="53.25" customHeight="1" thickBot="1" x14ac:dyDescent="0.35">
      <c r="A12" s="60"/>
      <c r="B12" s="56" t="s">
        <v>53</v>
      </c>
      <c r="C12" s="69"/>
      <c r="D12" s="70" t="s">
        <v>52</v>
      </c>
      <c r="E12" s="60"/>
      <c r="F12" s="60"/>
    </row>
    <row r="13" spans="1:7" x14ac:dyDescent="0.3">
      <c r="A13" s="60"/>
      <c r="B13" s="52" t="s">
        <v>212</v>
      </c>
      <c r="C13" s="58">
        <v>3</v>
      </c>
      <c r="D13" s="52">
        <v>1</v>
      </c>
      <c r="E13" s="60"/>
      <c r="F13" s="60"/>
    </row>
    <row r="14" spans="1:7" x14ac:dyDescent="0.3">
      <c r="A14" s="60"/>
      <c r="B14" s="52" t="s">
        <v>213</v>
      </c>
      <c r="C14" s="59">
        <v>3</v>
      </c>
      <c r="D14" s="55"/>
      <c r="E14" s="60"/>
      <c r="F14" s="60"/>
    </row>
    <row r="15" spans="1:7" x14ac:dyDescent="0.3">
      <c r="A15" s="60"/>
      <c r="B15" s="52" t="s">
        <v>214</v>
      </c>
      <c r="C15" s="59">
        <v>3</v>
      </c>
      <c r="D15" s="55">
        <v>3</v>
      </c>
      <c r="E15" s="60"/>
      <c r="F15" s="60"/>
    </row>
    <row r="16" spans="1:7" x14ac:dyDescent="0.3">
      <c r="A16" s="60"/>
      <c r="B16" s="55" t="s">
        <v>137</v>
      </c>
      <c r="C16" s="59"/>
      <c r="D16" s="55"/>
      <c r="E16" s="60"/>
      <c r="F16" s="60"/>
    </row>
    <row r="17" spans="1:6" x14ac:dyDescent="0.3">
      <c r="A17" s="60"/>
      <c r="B17" s="55" t="s">
        <v>18</v>
      </c>
      <c r="C17" s="59">
        <v>1</v>
      </c>
      <c r="D17" s="55"/>
      <c r="E17" s="60"/>
      <c r="F17" s="60"/>
    </row>
    <row r="18" spans="1:6" x14ac:dyDescent="0.3">
      <c r="A18" s="60"/>
      <c r="B18" s="55" t="s">
        <v>19</v>
      </c>
      <c r="C18" s="59"/>
      <c r="D18" s="55"/>
      <c r="E18" s="60"/>
      <c r="F18" s="60"/>
    </row>
    <row r="19" spans="1:6" x14ac:dyDescent="0.3">
      <c r="A19" s="60"/>
      <c r="B19" s="55" t="s">
        <v>97</v>
      </c>
      <c r="C19" s="59"/>
      <c r="D19" s="55"/>
      <c r="E19" s="60"/>
      <c r="F19" s="60"/>
    </row>
    <row r="20" spans="1:6" ht="16.2" thickBot="1" x14ac:dyDescent="0.35">
      <c r="A20" s="60"/>
      <c r="B20" s="60"/>
      <c r="C20" s="60"/>
      <c r="D20" s="60"/>
      <c r="E20" s="60"/>
      <c r="F20" s="60"/>
    </row>
    <row r="21" spans="1:6" ht="23.4" customHeight="1" thickBot="1" x14ac:dyDescent="0.35">
      <c r="A21" s="60"/>
      <c r="B21" s="61" t="s">
        <v>138</v>
      </c>
      <c r="C21" s="62" t="s">
        <v>139</v>
      </c>
      <c r="D21" s="60"/>
      <c r="E21" s="60"/>
      <c r="F21" s="60"/>
    </row>
    <row r="22" spans="1:6" ht="21.6" customHeight="1" x14ac:dyDescent="0.3">
      <c r="A22" s="60"/>
      <c r="B22" s="63">
        <v>4</v>
      </c>
      <c r="C22" s="64">
        <v>43</v>
      </c>
      <c r="D22" s="60"/>
      <c r="E22" s="60"/>
      <c r="F22" s="60"/>
    </row>
    <row r="23" spans="1:6" x14ac:dyDescent="0.3">
      <c r="D23" s="9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2"/>
  <sheetViews>
    <sheetView view="pageBreakPreview" zoomScaleNormal="100" zoomScaleSheetLayoutView="100" workbookViewId="0">
      <selection activeCell="M2" sqref="M2"/>
    </sheetView>
  </sheetViews>
  <sheetFormatPr defaultRowHeight="15.6" x14ac:dyDescent="0.3"/>
  <cols>
    <col min="1" max="1" width="8.19921875" customWidth="1"/>
    <col min="2" max="2" width="9" customWidth="1"/>
    <col min="3" max="3" width="9.69921875" customWidth="1"/>
    <col min="4" max="4" width="11.59765625" customWidth="1"/>
    <col min="5" max="5" width="10" customWidth="1"/>
    <col min="6" max="6" width="10.59765625" customWidth="1"/>
    <col min="7" max="7" width="10.19921875" customWidth="1"/>
    <col min="8" max="8" width="10.69921875" customWidth="1"/>
    <col min="9" max="9" width="10.3984375" customWidth="1"/>
    <col min="10" max="10" width="11.59765625" customWidth="1"/>
  </cols>
  <sheetData>
    <row r="1" spans="1:10" ht="21" thickBot="1" x14ac:dyDescent="0.35">
      <c r="A1" s="510" t="s">
        <v>216</v>
      </c>
      <c r="B1" s="510"/>
      <c r="C1" s="510"/>
      <c r="D1" s="510"/>
      <c r="E1" s="510"/>
      <c r="F1" s="510"/>
      <c r="G1" s="510"/>
      <c r="H1" s="510"/>
      <c r="I1" s="510"/>
      <c r="J1" s="35"/>
    </row>
    <row r="2" spans="1:10" s="2" customFormat="1" ht="152.4" customHeight="1" thickBot="1" x14ac:dyDescent="0.35">
      <c r="A2" s="71" t="s">
        <v>54</v>
      </c>
      <c r="B2" s="49" t="s">
        <v>116</v>
      </c>
      <c r="C2" s="49" t="s">
        <v>55</v>
      </c>
      <c r="D2" s="49" t="s">
        <v>119</v>
      </c>
      <c r="E2" s="49" t="s">
        <v>56</v>
      </c>
      <c r="F2" s="49" t="s">
        <v>57</v>
      </c>
      <c r="G2" s="49" t="s">
        <v>58</v>
      </c>
      <c r="H2" s="49" t="s">
        <v>59</v>
      </c>
      <c r="I2" s="50" t="s">
        <v>60</v>
      </c>
      <c r="J2" s="10"/>
    </row>
    <row r="3" spans="1:10" x14ac:dyDescent="0.3">
      <c r="A3" s="116" t="s">
        <v>140</v>
      </c>
      <c r="B3" s="54">
        <v>19</v>
      </c>
      <c r="C3" s="54">
        <v>1.4</v>
      </c>
      <c r="D3" s="54">
        <v>0</v>
      </c>
      <c r="E3" s="54">
        <v>2.74</v>
      </c>
      <c r="F3" s="54">
        <v>2</v>
      </c>
      <c r="G3" s="54">
        <v>0</v>
      </c>
      <c r="H3" s="54">
        <v>0</v>
      </c>
      <c r="I3" s="54">
        <v>9</v>
      </c>
      <c r="J3" s="4"/>
    </row>
    <row r="4" spans="1:10" x14ac:dyDescent="0.3">
      <c r="A4" s="129" t="s">
        <v>141</v>
      </c>
      <c r="B4" s="54">
        <v>10</v>
      </c>
      <c r="C4" s="54">
        <v>1.2</v>
      </c>
      <c r="D4" s="54">
        <v>0.2</v>
      </c>
      <c r="E4" s="54">
        <v>3.4</v>
      </c>
      <c r="F4" s="54">
        <v>0</v>
      </c>
      <c r="G4" s="54">
        <v>1</v>
      </c>
      <c r="H4" s="54">
        <v>1</v>
      </c>
      <c r="I4" s="54">
        <v>6</v>
      </c>
      <c r="J4" s="4"/>
    </row>
    <row r="5" spans="1:10" x14ac:dyDescent="0.3">
      <c r="A5" s="129" t="s">
        <v>73</v>
      </c>
      <c r="B5" s="54">
        <v>24</v>
      </c>
      <c r="C5" s="54">
        <v>2.2599999999999998</v>
      </c>
      <c r="D5" s="54">
        <v>0.85</v>
      </c>
      <c r="E5" s="54">
        <v>1.7</v>
      </c>
      <c r="F5" s="54">
        <v>0</v>
      </c>
      <c r="G5" s="54">
        <v>6</v>
      </c>
      <c r="H5" s="54">
        <v>2</v>
      </c>
      <c r="I5" s="54">
        <v>11</v>
      </c>
      <c r="J5" s="4"/>
    </row>
    <row r="6" spans="1:10" x14ac:dyDescent="0.3">
      <c r="A6" s="298" t="s">
        <v>28</v>
      </c>
      <c r="B6" s="228">
        <f>SUM(B3:B5)</f>
        <v>53</v>
      </c>
      <c r="C6" s="241">
        <f>+IFERROR(($B$3*C3+$B$4*C4+$B$5*C5)/$B$6,0)</f>
        <v>1.7516981132075469</v>
      </c>
      <c r="D6" s="241">
        <f>+IFERROR(($B$3*D3+$B$4*D4+$B$5*D5)/$B$6,0)</f>
        <v>0.42264150943396223</v>
      </c>
      <c r="E6" s="241">
        <f>+IFERROR(($B$3*E3+$B$4*E4+$B$5*E5)/$B$6,0)</f>
        <v>2.3935849056603775</v>
      </c>
      <c r="F6" s="228">
        <f>SUM(F3:F5)</f>
        <v>2</v>
      </c>
      <c r="G6" s="228">
        <f>SUM(G3:G5)</f>
        <v>7</v>
      </c>
      <c r="H6" s="228">
        <f>SUM(H3:H5)</f>
        <v>3</v>
      </c>
      <c r="I6" s="228">
        <f>SUM(I3:I5)</f>
        <v>26</v>
      </c>
      <c r="J6" s="4"/>
    </row>
    <row r="7" spans="1:10" x14ac:dyDescent="0.3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s="1" customFormat="1" ht="16.5" customHeight="1" x14ac:dyDescent="0.3">
      <c r="A8" s="512" t="s">
        <v>61</v>
      </c>
      <c r="B8" s="513"/>
      <c r="C8" s="513"/>
      <c r="D8" s="514"/>
      <c r="E8" s="515"/>
      <c r="H8" s="7"/>
      <c r="I8" s="7"/>
      <c r="J8" s="7"/>
    </row>
    <row r="9" spans="1:10" s="1" customFormat="1" x14ac:dyDescent="0.3">
      <c r="A9" s="492" t="s">
        <v>62</v>
      </c>
      <c r="B9" s="494"/>
      <c r="C9" s="492" t="s">
        <v>63</v>
      </c>
      <c r="D9" s="497"/>
      <c r="E9" s="495" t="s">
        <v>889</v>
      </c>
      <c r="F9" s="516"/>
      <c r="H9" s="7"/>
      <c r="I9" s="7"/>
      <c r="J9" s="7"/>
    </row>
    <row r="10" spans="1:10" x14ac:dyDescent="0.3">
      <c r="A10" s="55" t="s">
        <v>142</v>
      </c>
      <c r="B10" s="55"/>
      <c r="C10" s="517">
        <v>3</v>
      </c>
      <c r="D10" s="515"/>
      <c r="E10" s="517">
        <v>0.32</v>
      </c>
      <c r="F10" s="518"/>
      <c r="H10" s="4"/>
      <c r="I10" s="4"/>
      <c r="J10" s="4"/>
    </row>
    <row r="11" spans="1:10" x14ac:dyDescent="0.3">
      <c r="A11" s="517" t="s">
        <v>143</v>
      </c>
      <c r="B11" s="515"/>
      <c r="C11" s="521">
        <v>44</v>
      </c>
      <c r="D11" s="522"/>
      <c r="E11" s="517">
        <v>7.17</v>
      </c>
      <c r="F11" s="518"/>
      <c r="H11" s="4"/>
      <c r="I11" s="4"/>
      <c r="J11" s="4"/>
    </row>
    <row r="12" spans="1:10" ht="13.5" customHeight="1" x14ac:dyDescent="0.3">
      <c r="A12" s="519" t="s">
        <v>28</v>
      </c>
      <c r="B12" s="523"/>
      <c r="C12" s="519">
        <v>47</v>
      </c>
      <c r="D12" s="520"/>
      <c r="E12" s="519">
        <v>7.49</v>
      </c>
      <c r="F12" s="520"/>
    </row>
    <row r="13" spans="1:10" x14ac:dyDescent="0.3">
      <c r="C13" s="9"/>
    </row>
    <row r="14" spans="1:10" ht="15.75" customHeight="1" x14ac:dyDescent="0.3">
      <c r="A14" s="511"/>
      <c r="B14" s="511"/>
      <c r="C14" s="511"/>
    </row>
    <row r="15" spans="1:10" x14ac:dyDescent="0.3">
      <c r="A15" s="511"/>
      <c r="B15" s="511"/>
      <c r="C15" s="511"/>
    </row>
    <row r="16" spans="1:10" x14ac:dyDescent="0.3">
      <c r="A16" s="511"/>
      <c r="B16" s="511"/>
      <c r="C16" s="511"/>
    </row>
    <row r="17" spans="1:3" x14ac:dyDescent="0.3">
      <c r="A17" s="511"/>
      <c r="B17" s="511"/>
      <c r="C17" s="511"/>
    </row>
    <row r="18" spans="1:3" x14ac:dyDescent="0.3">
      <c r="A18" s="299"/>
      <c r="B18" s="299"/>
      <c r="C18" s="299"/>
    </row>
    <row r="19" spans="1:3" x14ac:dyDescent="0.3">
      <c r="A19" s="301"/>
      <c r="B19" s="301"/>
      <c r="C19" s="281"/>
    </row>
    <row r="20" spans="1:3" x14ac:dyDescent="0.3">
      <c r="A20" s="301"/>
      <c r="B20" s="301"/>
      <c r="C20" s="281"/>
    </row>
    <row r="21" spans="1:3" x14ac:dyDescent="0.3">
      <c r="A21" s="302"/>
      <c r="B21" s="303"/>
      <c r="C21" s="300"/>
    </row>
    <row r="22" spans="1:3" x14ac:dyDescent="0.3">
      <c r="A22" s="304"/>
      <c r="B22" s="304"/>
    </row>
  </sheetData>
  <mergeCells count="14">
    <mergeCell ref="A1:I1"/>
    <mergeCell ref="A14:C17"/>
    <mergeCell ref="A8:E8"/>
    <mergeCell ref="E9:F9"/>
    <mergeCell ref="E10:F10"/>
    <mergeCell ref="E11:F11"/>
    <mergeCell ref="E12:F12"/>
    <mergeCell ref="C9:D9"/>
    <mergeCell ref="C10:D10"/>
    <mergeCell ref="C11:D11"/>
    <mergeCell ref="C12:D12"/>
    <mergeCell ref="A9:B9"/>
    <mergeCell ref="A11:B11"/>
    <mergeCell ref="A12:B12"/>
  </mergeCells>
  <phoneticPr fontId="2" type="noConversion"/>
  <pageMargins left="0.75" right="0.75" top="1" bottom="1" header="0.4921259845" footer="0.4921259845"/>
  <pageSetup paperSize="9" scale="89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6"/>
  <sheetViews>
    <sheetView view="pageBreakPreview" zoomScaleNormal="100" zoomScaleSheetLayoutView="100" workbookViewId="0">
      <selection activeCell="H31" sqref="H31"/>
    </sheetView>
  </sheetViews>
  <sheetFormatPr defaultRowHeight="15.6" x14ac:dyDescent="0.3"/>
  <cols>
    <col min="1" max="1" width="18.09765625" customWidth="1"/>
    <col min="2" max="2" width="7.8984375" customWidth="1"/>
    <col min="3" max="3" width="8.69921875" customWidth="1"/>
    <col min="4" max="4" width="7" customWidth="1"/>
    <col min="5" max="5" width="6.5" customWidth="1"/>
    <col min="6" max="6" width="6.69921875" customWidth="1"/>
    <col min="7" max="7" width="7.59765625" customWidth="1"/>
    <col min="8" max="8" width="6.19921875" customWidth="1"/>
    <col min="9" max="9" width="8.5" customWidth="1"/>
    <col min="10" max="10" width="7.296875" customWidth="1"/>
    <col min="11" max="11" width="6.5" customWidth="1"/>
    <col min="12" max="12" width="6.3984375" customWidth="1"/>
    <col min="13" max="13" width="7.8984375" customWidth="1"/>
    <col min="14" max="20" width="10.59765625" customWidth="1"/>
  </cols>
  <sheetData>
    <row r="1" spans="1:19" ht="31.5" customHeight="1" x14ac:dyDescent="0.3">
      <c r="A1" s="500" t="s">
        <v>98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11"/>
      <c r="O1" s="11"/>
      <c r="P1" s="11"/>
      <c r="Q1" s="11"/>
      <c r="R1" s="11"/>
      <c r="S1" s="11"/>
    </row>
    <row r="2" spans="1:19" s="18" customFormat="1" ht="16.2" thickBot="1" x14ac:dyDescent="0.35">
      <c r="A2" s="73" t="s">
        <v>217</v>
      </c>
      <c r="B2" s="73"/>
      <c r="C2" s="179"/>
      <c r="D2" s="179"/>
      <c r="E2" s="73"/>
      <c r="F2" s="73"/>
      <c r="G2" s="73"/>
      <c r="H2" s="524"/>
      <c r="I2" s="524"/>
      <c r="J2" s="524"/>
      <c r="K2" s="524"/>
      <c r="L2" s="524"/>
      <c r="M2" s="524"/>
    </row>
    <row r="3" spans="1:19" s="3" customFormat="1" ht="80.400000000000006" customHeight="1" thickBot="1" x14ac:dyDescent="0.35">
      <c r="A3" s="71" t="s">
        <v>25</v>
      </c>
      <c r="B3" s="49" t="s">
        <v>28</v>
      </c>
      <c r="C3" s="49" t="s">
        <v>64</v>
      </c>
      <c r="D3" s="49" t="s">
        <v>65</v>
      </c>
      <c r="E3" s="49" t="s">
        <v>120</v>
      </c>
      <c r="F3" s="49" t="s">
        <v>122</v>
      </c>
      <c r="G3" s="50" t="s">
        <v>121</v>
      </c>
      <c r="H3" s="49" t="s">
        <v>188</v>
      </c>
      <c r="I3" s="71" t="s">
        <v>64</v>
      </c>
      <c r="J3" s="49" t="s">
        <v>65</v>
      </c>
      <c r="K3" s="49" t="s">
        <v>120</v>
      </c>
      <c r="L3" s="49" t="s">
        <v>122</v>
      </c>
      <c r="M3" s="50" t="s">
        <v>121</v>
      </c>
    </row>
    <row r="4" spans="1:19" s="3" customFormat="1" x14ac:dyDescent="0.3">
      <c r="A4" s="305" t="s">
        <v>258</v>
      </c>
      <c r="B4" s="344">
        <f>SUM(C4:G4)</f>
        <v>59.569999999999993</v>
      </c>
      <c r="C4" s="54">
        <v>10.69</v>
      </c>
      <c r="D4" s="54">
        <v>17.11</v>
      </c>
      <c r="E4" s="95">
        <v>0</v>
      </c>
      <c r="F4" s="54">
        <v>31.77</v>
      </c>
      <c r="G4" s="54">
        <v>0</v>
      </c>
      <c r="H4" s="346">
        <f t="shared" ref="H4:H8" si="0">SUM(I4:M4)</f>
        <v>25.7</v>
      </c>
      <c r="I4" s="54">
        <v>3</v>
      </c>
      <c r="J4" s="54">
        <v>7</v>
      </c>
      <c r="K4" s="204">
        <v>0</v>
      </c>
      <c r="L4" s="54">
        <v>15.7</v>
      </c>
      <c r="M4" s="54">
        <v>0</v>
      </c>
    </row>
    <row r="5" spans="1:19" s="3" customFormat="1" x14ac:dyDescent="0.3">
      <c r="A5" s="305" t="s">
        <v>259</v>
      </c>
      <c r="B5" s="344">
        <f>SUM(C5:G5)</f>
        <v>84.300000000000011</v>
      </c>
      <c r="C5" s="54">
        <v>11.93</v>
      </c>
      <c r="D5" s="54">
        <v>22.8</v>
      </c>
      <c r="E5" s="95">
        <v>0</v>
      </c>
      <c r="F5" s="54">
        <v>49.57</v>
      </c>
      <c r="G5" s="54">
        <v>0</v>
      </c>
      <c r="H5" s="347">
        <f t="shared" si="0"/>
        <v>45.370000000000005</v>
      </c>
      <c r="I5" s="54">
        <v>5</v>
      </c>
      <c r="J5" s="54">
        <v>10.8</v>
      </c>
      <c r="K5" s="95">
        <v>0</v>
      </c>
      <c r="L5" s="54">
        <v>29.57</v>
      </c>
      <c r="M5" s="54">
        <v>0</v>
      </c>
    </row>
    <row r="6" spans="1:19" s="3" customFormat="1" x14ac:dyDescent="0.3">
      <c r="A6" s="305" t="s">
        <v>377</v>
      </c>
      <c r="B6" s="344">
        <f t="shared" ref="B6:B8" si="1">SUM(C6:G6)</f>
        <v>52.350999999999999</v>
      </c>
      <c r="C6" s="54">
        <v>8.6010000000000009</v>
      </c>
      <c r="D6" s="54">
        <v>19</v>
      </c>
      <c r="E6" s="95">
        <v>0</v>
      </c>
      <c r="F6" s="54">
        <v>21.35</v>
      </c>
      <c r="G6" s="54">
        <v>3.4</v>
      </c>
      <c r="H6" s="347">
        <f t="shared" si="0"/>
        <v>36.400999999999996</v>
      </c>
      <c r="I6" s="54">
        <v>1.601</v>
      </c>
      <c r="J6" s="54">
        <v>15</v>
      </c>
      <c r="K6" s="95">
        <v>0</v>
      </c>
      <c r="L6" s="54">
        <v>17.8</v>
      </c>
      <c r="M6" s="54">
        <v>2</v>
      </c>
    </row>
    <row r="7" spans="1:19" s="3" customFormat="1" x14ac:dyDescent="0.3">
      <c r="A7" s="305" t="s">
        <v>260</v>
      </c>
      <c r="B7" s="344">
        <f t="shared" si="1"/>
        <v>25.855</v>
      </c>
      <c r="C7" s="54">
        <v>7</v>
      </c>
      <c r="D7" s="54">
        <v>6.8710000000000004</v>
      </c>
      <c r="E7" s="95">
        <v>0</v>
      </c>
      <c r="F7" s="54">
        <v>10.984</v>
      </c>
      <c r="G7" s="54">
        <v>1</v>
      </c>
      <c r="H7" s="347">
        <f t="shared" si="0"/>
        <v>5.5030000000000001</v>
      </c>
      <c r="I7" s="54">
        <v>2</v>
      </c>
      <c r="J7" s="54">
        <v>0</v>
      </c>
      <c r="K7" s="95">
        <v>0</v>
      </c>
      <c r="L7" s="54">
        <v>3.5030000000000001</v>
      </c>
      <c r="M7" s="54">
        <v>0</v>
      </c>
    </row>
    <row r="8" spans="1:19" s="3" customFormat="1" x14ac:dyDescent="0.3">
      <c r="A8" s="305" t="s">
        <v>261</v>
      </c>
      <c r="B8" s="344">
        <f t="shared" si="1"/>
        <v>43.3</v>
      </c>
      <c r="C8" s="54">
        <v>6</v>
      </c>
      <c r="D8" s="54">
        <v>19.149999999999999</v>
      </c>
      <c r="E8" s="95">
        <v>0</v>
      </c>
      <c r="F8" s="54">
        <v>15.75</v>
      </c>
      <c r="G8" s="54">
        <v>2.4</v>
      </c>
      <c r="H8" s="347">
        <f t="shared" si="0"/>
        <v>22.45</v>
      </c>
      <c r="I8" s="54">
        <v>3</v>
      </c>
      <c r="J8" s="54">
        <v>10</v>
      </c>
      <c r="K8" s="95">
        <v>0</v>
      </c>
      <c r="L8" s="54">
        <v>7.05</v>
      </c>
      <c r="M8" s="54">
        <v>2.4</v>
      </c>
    </row>
    <row r="9" spans="1:19" ht="18.75" customHeight="1" x14ac:dyDescent="0.3">
      <c r="A9" s="349" t="s">
        <v>28</v>
      </c>
      <c r="B9" s="344">
        <f t="shared" ref="B9" si="2">SUM(C9:G9)</f>
        <v>265.37599999999998</v>
      </c>
      <c r="C9" s="207">
        <f>SUM(C4:C8)</f>
        <v>44.220999999999997</v>
      </c>
      <c r="D9" s="207">
        <f>SUM(D4:D8)</f>
        <v>84.930999999999983</v>
      </c>
      <c r="E9" s="207">
        <f>SUM(E4:E8)</f>
        <v>0</v>
      </c>
      <c r="F9" s="207">
        <f>SUM(F4:F8)</f>
        <v>129.42399999999998</v>
      </c>
      <c r="G9" s="350">
        <f>SUM(G4:G8)</f>
        <v>6.8000000000000007</v>
      </c>
      <c r="H9" s="347">
        <f t="shared" ref="H9" si="3">SUM(I9:M9)</f>
        <v>135.42400000000001</v>
      </c>
      <c r="I9" s="351">
        <f>SUM(I4:I8)</f>
        <v>14.600999999999999</v>
      </c>
      <c r="J9" s="207">
        <f>SUM(J4:J8)</f>
        <v>42.8</v>
      </c>
      <c r="K9" s="207">
        <f>SUM(K4:K8)</f>
        <v>0</v>
      </c>
      <c r="L9" s="207">
        <f>SUM(L4:L8)</f>
        <v>73.62299999999999</v>
      </c>
      <c r="M9" s="352">
        <f>SUM(M4:M8)</f>
        <v>4.4000000000000004</v>
      </c>
    </row>
    <row r="10" spans="1:19" ht="20.25" customHeight="1" x14ac:dyDescent="0.3">
      <c r="A10" s="349" t="s">
        <v>144</v>
      </c>
      <c r="B10" s="345">
        <v>100</v>
      </c>
      <c r="C10" s="226">
        <f t="shared" ref="C10:H10" si="4">+IFERROR(C9/$B$9,0)*100</f>
        <v>16.663526468105633</v>
      </c>
      <c r="D10" s="226">
        <f t="shared" si="4"/>
        <v>32.00402447847582</v>
      </c>
      <c r="E10" s="226">
        <f t="shared" si="4"/>
        <v>0</v>
      </c>
      <c r="F10" s="226">
        <f t="shared" si="4"/>
        <v>48.770047027613643</v>
      </c>
      <c r="G10" s="353">
        <f t="shared" si="4"/>
        <v>2.5624020258048961</v>
      </c>
      <c r="H10" s="348">
        <f t="shared" si="4"/>
        <v>51.030989991559153</v>
      </c>
      <c r="I10" s="354">
        <f>+IFERROR(I9/$H$9,0)*100</f>
        <v>10.781693052930056</v>
      </c>
      <c r="J10" s="226">
        <f t="shared" ref="J10:M10" si="5">+IFERROR(J9/$H$9,0)*100</f>
        <v>31.604442344045363</v>
      </c>
      <c r="K10" s="226">
        <f t="shared" si="5"/>
        <v>0</v>
      </c>
      <c r="L10" s="226">
        <f t="shared" si="5"/>
        <v>54.364809782608681</v>
      </c>
      <c r="M10" s="355">
        <f t="shared" si="5"/>
        <v>3.2490548204158789</v>
      </c>
    </row>
    <row r="11" spans="1:19" ht="33.75" customHeight="1" x14ac:dyDescent="0.3">
      <c r="A11" s="306" t="s">
        <v>219</v>
      </c>
      <c r="B11" s="343">
        <v>285.24</v>
      </c>
      <c r="C11" s="309">
        <v>49.2</v>
      </c>
      <c r="D11" s="309">
        <v>92.02</v>
      </c>
      <c r="E11" s="309">
        <v>0</v>
      </c>
      <c r="F11" s="309">
        <v>138.1</v>
      </c>
      <c r="G11" s="310">
        <v>5.92</v>
      </c>
      <c r="H11" s="311">
        <v>146.07</v>
      </c>
      <c r="I11" s="312">
        <v>16.29</v>
      </c>
      <c r="J11" s="309">
        <v>46.25</v>
      </c>
      <c r="K11" s="309">
        <v>0</v>
      </c>
      <c r="L11" s="310">
        <v>81.78</v>
      </c>
      <c r="M11" s="313">
        <v>1.75</v>
      </c>
    </row>
    <row r="12" spans="1:19" ht="33.75" customHeight="1" x14ac:dyDescent="0.3">
      <c r="A12" s="307" t="s">
        <v>220</v>
      </c>
      <c r="B12" s="343">
        <v>100</v>
      </c>
      <c r="C12" s="309">
        <f>+IFERROR(C11/$B$11,0)*100</f>
        <v>17.248632730332353</v>
      </c>
      <c r="D12" s="309">
        <f t="shared" ref="D12:H12" si="6">+IFERROR(D11/$B$11,0)*100</f>
        <v>32.260552517178517</v>
      </c>
      <c r="E12" s="309">
        <f t="shared" si="6"/>
        <v>0</v>
      </c>
      <c r="F12" s="309">
        <f t="shared" si="6"/>
        <v>48.415369513392228</v>
      </c>
      <c r="G12" s="309">
        <f t="shared" si="6"/>
        <v>2.0754452390969007</v>
      </c>
      <c r="H12" s="309">
        <f t="shared" si="6"/>
        <v>51.209507782919637</v>
      </c>
      <c r="I12" s="309">
        <f>+IFERROR(I11/$H$11,0)*100</f>
        <v>11.15218730745533</v>
      </c>
      <c r="J12" s="309">
        <f t="shared" ref="J12:M12" si="7">+IFERROR(J11/$H$11,0)*100</f>
        <v>31.662901348668449</v>
      </c>
      <c r="K12" s="309">
        <f t="shared" si="7"/>
        <v>0</v>
      </c>
      <c r="L12" s="309">
        <f t="shared" si="7"/>
        <v>55.986855617169851</v>
      </c>
      <c r="M12" s="309">
        <f t="shared" si="7"/>
        <v>1.1980557267063736</v>
      </c>
    </row>
    <row r="13" spans="1:19" ht="32.25" customHeight="1" x14ac:dyDescent="0.3">
      <c r="A13" s="356" t="s">
        <v>221</v>
      </c>
      <c r="B13" s="211">
        <f>+B9-B11</f>
        <v>-19.864000000000033</v>
      </c>
      <c r="C13" s="211">
        <f t="shared" ref="C13:M13" si="8">+C9-C11</f>
        <v>-4.9790000000000063</v>
      </c>
      <c r="D13" s="211">
        <f t="shared" si="8"/>
        <v>-7.0890000000000128</v>
      </c>
      <c r="E13" s="211">
        <f t="shared" si="8"/>
        <v>0</v>
      </c>
      <c r="F13" s="211">
        <f t="shared" si="8"/>
        <v>-8.6760000000000161</v>
      </c>
      <c r="G13" s="357">
        <f t="shared" si="8"/>
        <v>0.88000000000000078</v>
      </c>
      <c r="H13" s="358">
        <f>+H9-H11</f>
        <v>-10.645999999999987</v>
      </c>
      <c r="I13" s="359">
        <f t="shared" si="8"/>
        <v>-1.6890000000000001</v>
      </c>
      <c r="J13" s="211">
        <f t="shared" si="8"/>
        <v>-3.4500000000000028</v>
      </c>
      <c r="K13" s="211">
        <f t="shared" si="8"/>
        <v>0</v>
      </c>
      <c r="L13" s="211">
        <f t="shared" si="8"/>
        <v>-8.1570000000000107</v>
      </c>
      <c r="M13" s="220">
        <f t="shared" si="8"/>
        <v>2.6500000000000004</v>
      </c>
    </row>
    <row r="14" spans="1:19" ht="39" customHeight="1" thickBot="1" x14ac:dyDescent="0.35">
      <c r="A14" s="360" t="s">
        <v>222</v>
      </c>
      <c r="B14" s="361">
        <f t="shared" ref="B14:L14" si="9">+B10-B12</f>
        <v>0</v>
      </c>
      <c r="C14" s="361">
        <f>+C10-C12</f>
        <v>-0.58510626222672002</v>
      </c>
      <c r="D14" s="361">
        <f>+D10-D12</f>
        <v>-0.25652803870269736</v>
      </c>
      <c r="E14" s="361">
        <f t="shared" si="9"/>
        <v>0</v>
      </c>
      <c r="F14" s="361">
        <f t="shared" si="9"/>
        <v>0.35467751422141447</v>
      </c>
      <c r="G14" s="362">
        <f t="shared" si="9"/>
        <v>0.48695678670799536</v>
      </c>
      <c r="H14" s="363">
        <f>+H10-H12</f>
        <v>-0.17851779136048407</v>
      </c>
      <c r="I14" s="364">
        <f t="shared" si="9"/>
        <v>-0.37049425452527451</v>
      </c>
      <c r="J14" s="361">
        <f t="shared" si="9"/>
        <v>-5.8459004623085065E-2</v>
      </c>
      <c r="K14" s="361">
        <f t="shared" si="9"/>
        <v>0</v>
      </c>
      <c r="L14" s="361">
        <f t="shared" si="9"/>
        <v>-1.6220458345611704</v>
      </c>
      <c r="M14" s="365">
        <f>+M10-M12</f>
        <v>2.0509990937095051</v>
      </c>
    </row>
    <row r="15" spans="1:19" x14ac:dyDescent="0.3">
      <c r="A15" s="308" t="s">
        <v>193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</row>
    <row r="16" spans="1:19" x14ac:dyDescent="0.3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6"/>
  <sheetViews>
    <sheetView view="pageBreakPreview" topLeftCell="A7" zoomScaleNormal="100" zoomScaleSheetLayoutView="100" workbookViewId="0">
      <selection activeCell="L6" sqref="L6"/>
    </sheetView>
  </sheetViews>
  <sheetFormatPr defaultRowHeight="15.6" x14ac:dyDescent="0.3"/>
  <cols>
    <col min="1" max="1" width="12.59765625" customWidth="1"/>
    <col min="2" max="2" width="10.3984375" customWidth="1"/>
    <col min="3" max="3" width="10.5" customWidth="1"/>
    <col min="4" max="4" width="7.796875" customWidth="1"/>
    <col min="5" max="5" width="6.5" customWidth="1"/>
    <col min="6" max="6" width="9" customWidth="1"/>
    <col min="7" max="7" width="10.296875" customWidth="1"/>
    <col min="8" max="8" width="10.59765625" customWidth="1"/>
    <col min="9" max="9" width="7.796875" customWidth="1"/>
    <col min="10" max="10" width="6.19921875" customWidth="1"/>
    <col min="11" max="11" width="8.8984375" customWidth="1"/>
  </cols>
  <sheetData>
    <row r="1" spans="1:11" ht="40.5" customHeight="1" x14ac:dyDescent="0.3">
      <c r="A1" s="525" t="s">
        <v>218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</row>
    <row r="2" spans="1:11" ht="16.2" thickBot="1" x14ac:dyDescent="0.35">
      <c r="A2" s="270" t="s">
        <v>210</v>
      </c>
      <c r="B2" s="270"/>
      <c r="C2" s="366"/>
      <c r="D2" s="366"/>
      <c r="E2" s="366"/>
      <c r="F2" s="366"/>
      <c r="G2" s="366"/>
      <c r="H2" s="366"/>
      <c r="I2" s="366"/>
      <c r="J2" s="366"/>
      <c r="K2" s="366"/>
    </row>
    <row r="3" spans="1:11" ht="31.8" customHeight="1" x14ac:dyDescent="0.3">
      <c r="A3" s="537" t="s">
        <v>25</v>
      </c>
      <c r="B3" s="541" t="s">
        <v>66</v>
      </c>
      <c r="C3" s="539" t="s">
        <v>188</v>
      </c>
      <c r="D3" s="534" t="s">
        <v>67</v>
      </c>
      <c r="E3" s="535"/>
      <c r="F3" s="536"/>
      <c r="G3" s="543" t="s">
        <v>68</v>
      </c>
      <c r="H3" s="539" t="s">
        <v>188</v>
      </c>
      <c r="I3" s="534" t="s">
        <v>69</v>
      </c>
      <c r="J3" s="535"/>
      <c r="K3" s="536"/>
    </row>
    <row r="4" spans="1:11" ht="49.2" customHeight="1" thickBot="1" x14ac:dyDescent="0.35">
      <c r="A4" s="538"/>
      <c r="B4" s="542"/>
      <c r="C4" s="540"/>
      <c r="D4" s="367" t="s">
        <v>15</v>
      </c>
      <c r="E4" s="367" t="s">
        <v>16</v>
      </c>
      <c r="F4" s="368" t="s">
        <v>17</v>
      </c>
      <c r="G4" s="544"/>
      <c r="H4" s="540"/>
      <c r="I4" s="367" t="s">
        <v>15</v>
      </c>
      <c r="J4" s="367" t="s">
        <v>16</v>
      </c>
      <c r="K4" s="368" t="s">
        <v>17</v>
      </c>
    </row>
    <row r="5" spans="1:11" ht="18.600000000000001" customHeight="1" x14ac:dyDescent="0.3">
      <c r="A5" s="87" t="s">
        <v>258</v>
      </c>
      <c r="B5" s="273">
        <v>8</v>
      </c>
      <c r="C5" s="92">
        <v>5</v>
      </c>
      <c r="D5" s="92">
        <v>48</v>
      </c>
      <c r="E5" s="372">
        <v>0</v>
      </c>
      <c r="F5" s="372">
        <v>0</v>
      </c>
      <c r="G5" s="273">
        <v>7</v>
      </c>
      <c r="H5" s="92">
        <v>5</v>
      </c>
      <c r="I5" s="373">
        <v>35</v>
      </c>
      <c r="J5" s="92">
        <v>0</v>
      </c>
      <c r="K5" s="372">
        <v>0</v>
      </c>
    </row>
    <row r="6" spans="1:11" ht="16.8" customHeight="1" x14ac:dyDescent="0.3">
      <c r="A6" s="87" t="s">
        <v>259</v>
      </c>
      <c r="B6" s="274">
        <v>15</v>
      </c>
      <c r="C6" s="95">
        <v>10</v>
      </c>
      <c r="D6" s="95">
        <v>80</v>
      </c>
      <c r="E6" s="372">
        <v>0</v>
      </c>
      <c r="F6" s="374">
        <v>0</v>
      </c>
      <c r="G6" s="389">
        <v>13</v>
      </c>
      <c r="H6" s="103">
        <v>9</v>
      </c>
      <c r="I6" s="103">
        <v>203</v>
      </c>
      <c r="J6" s="103">
        <v>45</v>
      </c>
      <c r="K6" s="295">
        <v>7</v>
      </c>
    </row>
    <row r="7" spans="1:11" ht="40.200000000000003" x14ac:dyDescent="0.3">
      <c r="A7" s="87" t="s">
        <v>917</v>
      </c>
      <c r="B7" s="274">
        <v>11</v>
      </c>
      <c r="C7" s="95">
        <v>11</v>
      </c>
      <c r="D7" s="95">
        <v>45</v>
      </c>
      <c r="E7" s="372">
        <v>0</v>
      </c>
      <c r="F7" s="374">
        <v>0</v>
      </c>
      <c r="G7" s="389">
        <v>12</v>
      </c>
      <c r="H7" s="103">
        <v>11</v>
      </c>
      <c r="I7" s="103">
        <v>5.58</v>
      </c>
      <c r="J7" s="103">
        <v>0</v>
      </c>
      <c r="K7" s="295">
        <v>0</v>
      </c>
    </row>
    <row r="8" spans="1:11" ht="17.399999999999999" customHeight="1" x14ac:dyDescent="0.3">
      <c r="A8" s="55" t="s">
        <v>260</v>
      </c>
      <c r="B8" s="275">
        <v>2</v>
      </c>
      <c r="C8" s="54">
        <v>0</v>
      </c>
      <c r="D8" s="54">
        <v>12</v>
      </c>
      <c r="E8" s="372">
        <v>0</v>
      </c>
      <c r="F8" s="283">
        <v>0</v>
      </c>
      <c r="G8" s="390">
        <v>13</v>
      </c>
      <c r="H8" s="130">
        <v>6</v>
      </c>
      <c r="I8" s="130">
        <v>43</v>
      </c>
      <c r="J8" s="130">
        <v>0</v>
      </c>
      <c r="K8" s="296">
        <v>0</v>
      </c>
    </row>
    <row r="9" spans="1:11" x14ac:dyDescent="0.3">
      <c r="A9" s="55" t="s">
        <v>261</v>
      </c>
      <c r="B9" s="275">
        <v>7</v>
      </c>
      <c r="C9" s="54">
        <v>3</v>
      </c>
      <c r="D9" s="54">
        <v>40</v>
      </c>
      <c r="E9" s="372">
        <v>0</v>
      </c>
      <c r="F9" s="283">
        <v>0</v>
      </c>
      <c r="G9" s="390">
        <v>0</v>
      </c>
      <c r="H9" s="130">
        <v>0</v>
      </c>
      <c r="I9" s="130">
        <v>0</v>
      </c>
      <c r="J9" s="130">
        <v>0</v>
      </c>
      <c r="K9" s="296">
        <v>0</v>
      </c>
    </row>
    <row r="10" spans="1:11" ht="16.2" thickBot="1" x14ac:dyDescent="0.35">
      <c r="A10" s="369" t="s">
        <v>916</v>
      </c>
      <c r="B10" s="338">
        <v>1</v>
      </c>
      <c r="C10" s="147">
        <v>1</v>
      </c>
      <c r="D10" s="147">
        <v>6</v>
      </c>
      <c r="E10" s="147">
        <v>0</v>
      </c>
      <c r="F10" s="375">
        <v>0</v>
      </c>
      <c r="G10" s="391">
        <v>1</v>
      </c>
      <c r="H10" s="392">
        <v>5</v>
      </c>
      <c r="I10" s="392">
        <v>0</v>
      </c>
      <c r="J10" s="392">
        <v>0</v>
      </c>
      <c r="K10" s="393">
        <v>0</v>
      </c>
    </row>
    <row r="11" spans="1:11" ht="18" customHeight="1" thickBot="1" x14ac:dyDescent="0.35">
      <c r="A11" s="371" t="s">
        <v>28</v>
      </c>
      <c r="B11" s="280">
        <f>SUM(B5:B10)</f>
        <v>44</v>
      </c>
      <c r="C11" s="234">
        <f>SUM(C5:C10)</f>
        <v>30</v>
      </c>
      <c r="D11" s="234">
        <f>SUM(D5:D10)</f>
        <v>231</v>
      </c>
      <c r="E11" s="234">
        <f t="shared" ref="E11:K11" si="0">SUM(E5:E10)</f>
        <v>0</v>
      </c>
      <c r="F11" s="235">
        <f t="shared" si="0"/>
        <v>0</v>
      </c>
      <c r="G11" s="376">
        <f t="shared" si="0"/>
        <v>46</v>
      </c>
      <c r="H11" s="234">
        <f t="shared" si="0"/>
        <v>36</v>
      </c>
      <c r="I11" s="234">
        <f t="shared" si="0"/>
        <v>286.58000000000004</v>
      </c>
      <c r="J11" s="234">
        <f t="shared" si="0"/>
        <v>45</v>
      </c>
      <c r="K11" s="235">
        <f t="shared" si="0"/>
        <v>7</v>
      </c>
    </row>
    <row r="12" spans="1:11" x14ac:dyDescent="0.3">
      <c r="A12" s="300"/>
      <c r="B12" s="370"/>
      <c r="C12" s="370"/>
      <c r="D12" s="370"/>
      <c r="E12" s="370"/>
      <c r="F12" s="370"/>
      <c r="G12" s="370"/>
      <c r="H12" s="370"/>
      <c r="I12" s="370"/>
      <c r="J12" s="370"/>
      <c r="K12" s="370"/>
    </row>
    <row r="13" spans="1:11" ht="16.2" thickBot="1" x14ac:dyDescent="0.35">
      <c r="A13" s="327" t="s">
        <v>197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ht="28.8" customHeight="1" x14ac:dyDescent="0.3">
      <c r="A14" s="508" t="s">
        <v>25</v>
      </c>
      <c r="B14" s="530" t="s">
        <v>66</v>
      </c>
      <c r="C14" s="526" t="s">
        <v>66</v>
      </c>
      <c r="D14" s="504" t="s">
        <v>67</v>
      </c>
      <c r="E14" s="505"/>
      <c r="F14" s="506"/>
      <c r="G14" s="532" t="s">
        <v>68</v>
      </c>
      <c r="H14" s="528" t="s">
        <v>68</v>
      </c>
      <c r="I14" s="504" t="s">
        <v>69</v>
      </c>
      <c r="J14" s="505"/>
      <c r="K14" s="506"/>
    </row>
    <row r="15" spans="1:11" ht="42" customHeight="1" thickBot="1" x14ac:dyDescent="0.35">
      <c r="A15" s="509"/>
      <c r="B15" s="531"/>
      <c r="C15" s="527"/>
      <c r="D15" s="340" t="s">
        <v>15</v>
      </c>
      <c r="E15" s="340" t="s">
        <v>16</v>
      </c>
      <c r="F15" s="229" t="s">
        <v>17</v>
      </c>
      <c r="G15" s="533"/>
      <c r="H15" s="529"/>
      <c r="I15" s="340" t="s">
        <v>15</v>
      </c>
      <c r="J15" s="340" t="s">
        <v>16</v>
      </c>
      <c r="K15" s="229" t="s">
        <v>17</v>
      </c>
    </row>
    <row r="16" spans="1:11" x14ac:dyDescent="0.3">
      <c r="A16" s="87" t="s">
        <v>258</v>
      </c>
      <c r="B16" s="273">
        <v>6</v>
      </c>
      <c r="C16" s="92">
        <v>5</v>
      </c>
      <c r="D16" s="92">
        <v>30</v>
      </c>
      <c r="E16" s="92">
        <v>0</v>
      </c>
      <c r="F16" s="372">
        <v>0</v>
      </c>
      <c r="G16" s="273">
        <v>8</v>
      </c>
      <c r="H16" s="92">
        <v>5</v>
      </c>
      <c r="I16" s="373">
        <v>35</v>
      </c>
      <c r="J16" s="92">
        <v>150</v>
      </c>
      <c r="K16" s="372">
        <v>0</v>
      </c>
    </row>
    <row r="17" spans="1:11" ht="15.6" customHeight="1" x14ac:dyDescent="0.3">
      <c r="A17" s="87" t="s">
        <v>259</v>
      </c>
      <c r="B17" s="274">
        <v>13</v>
      </c>
      <c r="C17" s="95">
        <v>9</v>
      </c>
      <c r="D17" s="95">
        <v>65</v>
      </c>
      <c r="E17" s="95">
        <v>0</v>
      </c>
      <c r="F17" s="374">
        <v>0</v>
      </c>
      <c r="G17" s="274">
        <v>21</v>
      </c>
      <c r="H17" s="95">
        <v>16</v>
      </c>
      <c r="I17" s="95">
        <v>180</v>
      </c>
      <c r="J17" s="95">
        <v>30</v>
      </c>
      <c r="K17" s="374">
        <v>0</v>
      </c>
    </row>
    <row r="18" spans="1:11" ht="40.200000000000003" x14ac:dyDescent="0.3">
      <c r="A18" s="87" t="s">
        <v>917</v>
      </c>
      <c r="B18" s="274">
        <v>8</v>
      </c>
      <c r="C18" s="95">
        <v>8</v>
      </c>
      <c r="D18" s="95">
        <v>48</v>
      </c>
      <c r="E18" s="95">
        <v>0</v>
      </c>
      <c r="F18" s="374">
        <v>0</v>
      </c>
      <c r="G18" s="274">
        <v>13</v>
      </c>
      <c r="H18" s="95">
        <v>10</v>
      </c>
      <c r="I18" s="95">
        <v>50</v>
      </c>
      <c r="J18" s="95">
        <v>10</v>
      </c>
      <c r="K18" s="374">
        <v>0</v>
      </c>
    </row>
    <row r="19" spans="1:11" x14ac:dyDescent="0.3">
      <c r="A19" s="55" t="s">
        <v>260</v>
      </c>
      <c r="B19" s="275">
        <v>4</v>
      </c>
      <c r="C19" s="54">
        <v>2</v>
      </c>
      <c r="D19" s="54">
        <v>16</v>
      </c>
      <c r="E19" s="54">
        <v>0</v>
      </c>
      <c r="F19" s="283">
        <v>0</v>
      </c>
      <c r="G19" s="275">
        <v>15</v>
      </c>
      <c r="H19" s="54">
        <v>6</v>
      </c>
      <c r="I19" s="54">
        <v>46</v>
      </c>
      <c r="J19" s="54">
        <v>0</v>
      </c>
      <c r="K19" s="283">
        <v>0</v>
      </c>
    </row>
    <row r="20" spans="1:11" x14ac:dyDescent="0.3">
      <c r="A20" s="55" t="s">
        <v>261</v>
      </c>
      <c r="B20" s="275">
        <v>4</v>
      </c>
      <c r="C20" s="54">
        <v>2</v>
      </c>
      <c r="D20" s="54">
        <v>20</v>
      </c>
      <c r="E20" s="54">
        <v>0</v>
      </c>
      <c r="F20" s="283">
        <v>0</v>
      </c>
      <c r="G20" s="275">
        <v>3</v>
      </c>
      <c r="H20" s="54">
        <v>2</v>
      </c>
      <c r="I20" s="54">
        <v>5</v>
      </c>
      <c r="J20" s="54">
        <v>60</v>
      </c>
      <c r="K20" s="283">
        <v>0</v>
      </c>
    </row>
    <row r="21" spans="1:11" ht="16.2" thickBot="1" x14ac:dyDescent="0.35">
      <c r="A21" s="369"/>
      <c r="B21" s="338"/>
      <c r="C21" s="147"/>
      <c r="D21" s="147"/>
      <c r="E21" s="147"/>
      <c r="F21" s="375"/>
      <c r="G21" s="339"/>
      <c r="H21" s="377"/>
      <c r="I21" s="377"/>
      <c r="J21" s="377"/>
      <c r="K21" s="378"/>
    </row>
    <row r="22" spans="1:11" ht="16.2" thickBot="1" x14ac:dyDescent="0.35">
      <c r="A22" s="371" t="s">
        <v>28</v>
      </c>
      <c r="B22" s="280">
        <f>SUM(B16:B21)</f>
        <v>35</v>
      </c>
      <c r="C22" s="234">
        <f>SUM(C16:C21)</f>
        <v>26</v>
      </c>
      <c r="D22" s="234">
        <f t="shared" ref="D22:K22" si="1">SUM(D16:D21)</f>
        <v>179</v>
      </c>
      <c r="E22" s="234">
        <f t="shared" si="1"/>
        <v>0</v>
      </c>
      <c r="F22" s="235">
        <f t="shared" si="1"/>
        <v>0</v>
      </c>
      <c r="G22" s="280">
        <f t="shared" si="1"/>
        <v>60</v>
      </c>
      <c r="H22" s="234">
        <f t="shared" si="1"/>
        <v>39</v>
      </c>
      <c r="I22" s="234">
        <f t="shared" si="1"/>
        <v>316</v>
      </c>
      <c r="J22" s="234">
        <f t="shared" si="1"/>
        <v>250</v>
      </c>
      <c r="K22" s="235">
        <f t="shared" si="1"/>
        <v>0</v>
      </c>
    </row>
    <row r="23" spans="1:11" ht="16.2" thickBot="1" x14ac:dyDescent="0.35">
      <c r="A23" s="370"/>
      <c r="B23" s="379"/>
      <c r="C23" s="379"/>
      <c r="D23" s="379"/>
      <c r="E23" s="379"/>
      <c r="F23" s="379"/>
      <c r="G23" s="379"/>
      <c r="H23" s="379"/>
      <c r="I23" s="379"/>
      <c r="J23" s="379"/>
      <c r="K23" s="379"/>
    </row>
    <row r="24" spans="1:11" ht="18.75" customHeight="1" x14ac:dyDescent="0.3">
      <c r="A24" s="380" t="s">
        <v>5</v>
      </c>
      <c r="B24" s="287">
        <f t="shared" ref="B24" si="2">+B11-B22</f>
        <v>9</v>
      </c>
      <c r="C24" s="288">
        <f t="shared" ref="C24:K24" si="3">+C11-C22</f>
        <v>4</v>
      </c>
      <c r="D24" s="288">
        <f t="shared" si="3"/>
        <v>52</v>
      </c>
      <c r="E24" s="288">
        <f t="shared" si="3"/>
        <v>0</v>
      </c>
      <c r="F24" s="289">
        <f t="shared" si="3"/>
        <v>0</v>
      </c>
      <c r="G24" s="287">
        <f t="shared" ref="G24" si="4">+G11-G22</f>
        <v>-14</v>
      </c>
      <c r="H24" s="288">
        <f t="shared" si="3"/>
        <v>-3</v>
      </c>
      <c r="I24" s="288">
        <f t="shared" si="3"/>
        <v>-29.419999999999959</v>
      </c>
      <c r="J24" s="288">
        <f t="shared" si="3"/>
        <v>-205</v>
      </c>
      <c r="K24" s="289">
        <f t="shared" si="3"/>
        <v>7</v>
      </c>
    </row>
    <row r="25" spans="1:11" ht="20.25" customHeight="1" thickBot="1" x14ac:dyDescent="0.35">
      <c r="A25" s="381" t="s">
        <v>46</v>
      </c>
      <c r="B25" s="291">
        <f t="shared" ref="B25" si="5">+IFERROR(B24/B22,0)*100</f>
        <v>25.714285714285712</v>
      </c>
      <c r="C25" s="292">
        <f t="shared" ref="C25:K25" si="6">+IFERROR(C24/C22,0)*100</f>
        <v>15.384615384615385</v>
      </c>
      <c r="D25" s="292">
        <f t="shared" si="6"/>
        <v>29.050279329608941</v>
      </c>
      <c r="E25" s="292">
        <f t="shared" si="6"/>
        <v>0</v>
      </c>
      <c r="F25" s="293">
        <f t="shared" si="6"/>
        <v>0</v>
      </c>
      <c r="G25" s="291">
        <f t="shared" ref="G25" si="7">+IFERROR(G24/G22,0)*100</f>
        <v>-23.333333333333332</v>
      </c>
      <c r="H25" s="292">
        <f t="shared" si="6"/>
        <v>-7.6923076923076925</v>
      </c>
      <c r="I25" s="292">
        <f t="shared" si="6"/>
        <v>-9.3101265822784676</v>
      </c>
      <c r="J25" s="292">
        <f t="shared" si="6"/>
        <v>-82</v>
      </c>
      <c r="K25" s="293">
        <f t="shared" si="6"/>
        <v>0</v>
      </c>
    </row>
    <row r="26" spans="1:11" x14ac:dyDescent="0.3">
      <c r="J26" s="9"/>
      <c r="K26" s="9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9"/>
  <sheetViews>
    <sheetView view="pageBreakPreview" zoomScaleNormal="100" zoomScaleSheetLayoutView="100" workbookViewId="0">
      <selection activeCell="N10" sqref="N10"/>
    </sheetView>
  </sheetViews>
  <sheetFormatPr defaultRowHeight="15.6" x14ac:dyDescent="0.3"/>
  <cols>
    <col min="1" max="1" width="8.59765625" customWidth="1"/>
    <col min="2" max="2" width="9" customWidth="1"/>
    <col min="3" max="3" width="8.5" customWidth="1"/>
    <col min="4" max="4" width="7.3984375" customWidth="1"/>
    <col min="5" max="5" width="8.5" customWidth="1"/>
    <col min="6" max="6" width="8.09765625" customWidth="1"/>
    <col min="7" max="7" width="4.5" customWidth="1"/>
    <col min="8" max="8" width="8" customWidth="1"/>
    <col min="9" max="9" width="4.69921875" customWidth="1"/>
    <col min="10" max="10" width="7.8984375" customWidth="1"/>
    <col min="11" max="11" width="4.8984375" customWidth="1"/>
  </cols>
  <sheetData>
    <row r="1" spans="1:12" ht="45" customHeight="1" x14ac:dyDescent="0.3">
      <c r="A1" s="471" t="s">
        <v>223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</row>
    <row r="2" spans="1:12" ht="85.2" customHeight="1" x14ac:dyDescent="0.3">
      <c r="A2" s="320" t="s">
        <v>70</v>
      </c>
      <c r="B2" s="319" t="s">
        <v>71</v>
      </c>
      <c r="C2" s="319" t="s">
        <v>192</v>
      </c>
      <c r="D2" s="319" t="s">
        <v>191</v>
      </c>
      <c r="E2" s="319" t="s">
        <v>192</v>
      </c>
      <c r="F2" s="319" t="s">
        <v>123</v>
      </c>
      <c r="G2" s="319" t="s">
        <v>188</v>
      </c>
      <c r="H2" s="319" t="s">
        <v>124</v>
      </c>
      <c r="I2" s="319" t="s">
        <v>188</v>
      </c>
      <c r="J2" s="319" t="s">
        <v>125</v>
      </c>
      <c r="K2" s="319" t="s">
        <v>188</v>
      </c>
      <c r="L2" s="1"/>
    </row>
    <row r="3" spans="1:12" ht="21" customHeight="1" x14ac:dyDescent="0.3">
      <c r="A3" s="129" t="s">
        <v>146</v>
      </c>
      <c r="B3" s="54">
        <v>669</v>
      </c>
      <c r="C3" s="54">
        <v>555</v>
      </c>
      <c r="D3" s="54">
        <v>619</v>
      </c>
      <c r="E3" s="54">
        <v>530</v>
      </c>
      <c r="F3" s="54">
        <v>187</v>
      </c>
      <c r="G3" s="54">
        <v>106</v>
      </c>
      <c r="H3" s="54">
        <v>10</v>
      </c>
      <c r="I3" s="54">
        <v>5</v>
      </c>
      <c r="J3" s="54">
        <v>8</v>
      </c>
      <c r="K3" s="54">
        <v>5</v>
      </c>
    </row>
    <row r="4" spans="1:12" ht="24.75" customHeight="1" x14ac:dyDescent="0.3">
      <c r="A4" s="129" t="s">
        <v>147</v>
      </c>
      <c r="B4" s="54">
        <v>566</v>
      </c>
      <c r="C4" s="54">
        <v>469</v>
      </c>
      <c r="D4" s="54">
        <v>534</v>
      </c>
      <c r="E4" s="54">
        <v>446</v>
      </c>
      <c r="F4" s="54">
        <v>190</v>
      </c>
      <c r="G4" s="54">
        <v>116</v>
      </c>
      <c r="H4" s="54">
        <v>8</v>
      </c>
      <c r="I4" s="54">
        <v>6</v>
      </c>
      <c r="J4" s="54">
        <v>12</v>
      </c>
      <c r="K4" s="54">
        <v>11</v>
      </c>
    </row>
    <row r="5" spans="1:12" ht="19.5" customHeight="1" x14ac:dyDescent="0.3">
      <c r="A5" s="129" t="s">
        <v>148</v>
      </c>
      <c r="B5" s="54">
        <v>48</v>
      </c>
      <c r="C5" s="54">
        <v>31</v>
      </c>
      <c r="D5" s="54">
        <v>45</v>
      </c>
      <c r="E5" s="54">
        <v>30</v>
      </c>
      <c r="F5" s="54">
        <v>33</v>
      </c>
      <c r="G5" s="54">
        <v>10</v>
      </c>
      <c r="H5" s="54">
        <v>0</v>
      </c>
      <c r="I5" s="54">
        <v>0</v>
      </c>
      <c r="J5" s="54">
        <v>0</v>
      </c>
      <c r="K5" s="54">
        <v>0</v>
      </c>
    </row>
    <row r="6" spans="1:12" ht="21" customHeight="1" x14ac:dyDescent="0.3">
      <c r="A6" s="129" t="s">
        <v>149</v>
      </c>
      <c r="B6" s="54">
        <v>109</v>
      </c>
      <c r="C6" s="54">
        <v>78</v>
      </c>
      <c r="D6" s="54">
        <v>89</v>
      </c>
      <c r="E6" s="54">
        <v>66</v>
      </c>
      <c r="F6" s="54">
        <v>6</v>
      </c>
      <c r="G6" s="54">
        <v>5</v>
      </c>
      <c r="H6" s="54">
        <v>0</v>
      </c>
      <c r="I6" s="54">
        <v>0</v>
      </c>
      <c r="J6" s="54">
        <v>0</v>
      </c>
      <c r="K6" s="54">
        <v>0</v>
      </c>
    </row>
    <row r="7" spans="1:12" ht="18.75" customHeight="1" x14ac:dyDescent="0.3">
      <c r="A7" s="298" t="s">
        <v>28</v>
      </c>
      <c r="B7" s="228">
        <f>SUM(B3:B6)</f>
        <v>1392</v>
      </c>
      <c r="C7" s="228">
        <f t="shared" ref="C7:E7" si="0">SUM(C3:C6)</f>
        <v>1133</v>
      </c>
      <c r="D7" s="228">
        <f t="shared" si="0"/>
        <v>1287</v>
      </c>
      <c r="E7" s="228">
        <f t="shared" si="0"/>
        <v>1072</v>
      </c>
      <c r="F7" s="228">
        <f>SUM(F3:F6)</f>
        <v>416</v>
      </c>
      <c r="G7" s="228">
        <f>SUM(G3:G6)</f>
        <v>237</v>
      </c>
      <c r="H7" s="228">
        <f>SUM(H3:H6)</f>
        <v>18</v>
      </c>
      <c r="I7" s="228">
        <f t="shared" ref="I7:J7" si="1">SUM(I3:I6)</f>
        <v>11</v>
      </c>
      <c r="J7" s="228">
        <f t="shared" si="1"/>
        <v>20</v>
      </c>
      <c r="K7" s="228">
        <f>SUM(K3:K6)</f>
        <v>16</v>
      </c>
    </row>
    <row r="8" spans="1:12" x14ac:dyDescent="0.3">
      <c r="H8" s="9"/>
      <c r="I8" s="9"/>
      <c r="J8" s="9"/>
      <c r="K8" s="9"/>
    </row>
    <row r="9" spans="1:12" x14ac:dyDescent="0.3">
      <c r="A9" s="9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4"/>
  <sheetViews>
    <sheetView view="pageBreakPreview" topLeftCell="A7" zoomScaleNormal="100" zoomScaleSheetLayoutView="100" workbookViewId="0">
      <selection activeCell="P25" sqref="P25"/>
    </sheetView>
  </sheetViews>
  <sheetFormatPr defaultRowHeight="15.6" x14ac:dyDescent="0.3"/>
  <cols>
    <col min="1" max="1" width="10.59765625" customWidth="1"/>
    <col min="2" max="2" width="8.59765625" customWidth="1"/>
    <col min="3" max="3" width="8.19921875" customWidth="1"/>
    <col min="4" max="4" width="6.5" customWidth="1"/>
    <col min="5" max="5" width="7.19921875" customWidth="1"/>
    <col min="6" max="6" width="7" customWidth="1"/>
    <col min="7" max="7" width="7.19921875" customWidth="1"/>
    <col min="8" max="8" width="7.59765625" customWidth="1"/>
    <col min="9" max="10" width="7.69921875" customWidth="1"/>
    <col min="11" max="11" width="7.59765625" customWidth="1"/>
  </cols>
  <sheetData>
    <row r="1" spans="1:11" ht="32.25" customHeight="1" x14ac:dyDescent="0.3">
      <c r="A1" s="500" t="s">
        <v>918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</row>
    <row r="2" spans="1:11" ht="17.25" customHeight="1" thickBot="1" x14ac:dyDescent="0.35">
      <c r="A2" s="73" t="s">
        <v>224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108.6" customHeight="1" thickBot="1" x14ac:dyDescent="0.35">
      <c r="A3" s="71" t="s">
        <v>72</v>
      </c>
      <c r="B3" s="49" t="s">
        <v>6</v>
      </c>
      <c r="C3" s="49" t="s">
        <v>7</v>
      </c>
      <c r="D3" s="57" t="s">
        <v>8</v>
      </c>
      <c r="E3" s="49" t="s">
        <v>9</v>
      </c>
      <c r="F3" s="49" t="s">
        <v>10</v>
      </c>
      <c r="G3" s="49" t="s">
        <v>11</v>
      </c>
      <c r="H3" s="49" t="s">
        <v>183</v>
      </c>
      <c r="I3" s="49" t="s">
        <v>184</v>
      </c>
      <c r="J3" s="57" t="s">
        <v>73</v>
      </c>
      <c r="K3" s="72" t="s">
        <v>28</v>
      </c>
    </row>
    <row r="4" spans="1:11" x14ac:dyDescent="0.3">
      <c r="A4" s="52" t="s">
        <v>258</v>
      </c>
      <c r="B4" s="51">
        <v>28</v>
      </c>
      <c r="C4" s="51">
        <v>8</v>
      </c>
      <c r="D4" s="51">
        <v>22</v>
      </c>
      <c r="E4" s="51">
        <v>3</v>
      </c>
      <c r="F4" s="51">
        <v>0</v>
      </c>
      <c r="G4" s="51">
        <v>0</v>
      </c>
      <c r="H4" s="51">
        <v>12</v>
      </c>
      <c r="I4" s="51">
        <v>0</v>
      </c>
      <c r="J4" s="51">
        <v>320</v>
      </c>
      <c r="K4" s="51">
        <v>393</v>
      </c>
    </row>
    <row r="5" spans="1:11" x14ac:dyDescent="0.3">
      <c r="A5" s="55" t="s">
        <v>259</v>
      </c>
      <c r="B5" s="54">
        <v>9</v>
      </c>
      <c r="C5" s="54">
        <v>20</v>
      </c>
      <c r="D5" s="54">
        <v>16</v>
      </c>
      <c r="E5" s="54">
        <v>23</v>
      </c>
      <c r="F5" s="54">
        <v>3</v>
      </c>
      <c r="G5" s="54">
        <v>0</v>
      </c>
      <c r="H5" s="54">
        <v>28</v>
      </c>
      <c r="I5" s="51">
        <v>0</v>
      </c>
      <c r="J5" s="54">
        <v>243</v>
      </c>
      <c r="K5" s="54">
        <v>342</v>
      </c>
    </row>
    <row r="6" spans="1:11" x14ac:dyDescent="0.3">
      <c r="A6" s="55" t="s">
        <v>394</v>
      </c>
      <c r="B6" s="54">
        <v>7</v>
      </c>
      <c r="C6" s="54">
        <v>18</v>
      </c>
      <c r="D6" s="54">
        <v>8</v>
      </c>
      <c r="E6" s="54">
        <v>12</v>
      </c>
      <c r="F6" s="54">
        <v>0</v>
      </c>
      <c r="G6" s="54">
        <v>0</v>
      </c>
      <c r="H6" s="54">
        <v>18</v>
      </c>
      <c r="I6" s="51">
        <v>0</v>
      </c>
      <c r="J6" s="54">
        <v>199</v>
      </c>
      <c r="K6" s="54">
        <v>262</v>
      </c>
    </row>
    <row r="7" spans="1:11" x14ac:dyDescent="0.3">
      <c r="A7" s="55" t="s">
        <v>260</v>
      </c>
      <c r="B7" s="54">
        <v>13</v>
      </c>
      <c r="C7" s="54">
        <v>17</v>
      </c>
      <c r="D7" s="54">
        <v>17</v>
      </c>
      <c r="E7" s="54">
        <v>0</v>
      </c>
      <c r="F7" s="54">
        <v>0</v>
      </c>
      <c r="G7" s="54">
        <v>0</v>
      </c>
      <c r="H7" s="54">
        <v>14</v>
      </c>
      <c r="I7" s="51">
        <v>0</v>
      </c>
      <c r="J7" s="54">
        <v>85</v>
      </c>
      <c r="K7" s="54">
        <v>146</v>
      </c>
    </row>
    <row r="8" spans="1:11" x14ac:dyDescent="0.3">
      <c r="A8" s="55" t="s">
        <v>261</v>
      </c>
      <c r="B8" s="54">
        <v>62</v>
      </c>
      <c r="C8" s="54">
        <v>31</v>
      </c>
      <c r="D8" s="54">
        <v>22</v>
      </c>
      <c r="E8" s="54">
        <v>0</v>
      </c>
      <c r="F8" s="54">
        <v>0</v>
      </c>
      <c r="G8" s="54">
        <v>0</v>
      </c>
      <c r="H8" s="54">
        <v>5</v>
      </c>
      <c r="I8" s="51">
        <v>0</v>
      </c>
      <c r="J8" s="54">
        <v>346</v>
      </c>
      <c r="K8" s="54">
        <v>466</v>
      </c>
    </row>
    <row r="9" spans="1:11" x14ac:dyDescent="0.3">
      <c r="A9" s="55" t="s">
        <v>395</v>
      </c>
      <c r="B9" s="54">
        <v>0</v>
      </c>
      <c r="C9" s="54">
        <v>0</v>
      </c>
      <c r="D9" s="54">
        <v>1</v>
      </c>
      <c r="E9" s="54">
        <v>0</v>
      </c>
      <c r="F9" s="54">
        <v>0</v>
      </c>
      <c r="G9" s="54">
        <v>0</v>
      </c>
      <c r="H9" s="54">
        <v>0</v>
      </c>
      <c r="I9" s="51">
        <v>0</v>
      </c>
      <c r="J9" s="54">
        <v>17</v>
      </c>
      <c r="K9" s="54">
        <v>18</v>
      </c>
    </row>
    <row r="10" spans="1:11" x14ac:dyDescent="0.3">
      <c r="A10" s="257" t="s">
        <v>28</v>
      </c>
      <c r="B10" s="228">
        <v>118</v>
      </c>
      <c r="C10" s="228">
        <v>93</v>
      </c>
      <c r="D10" s="228">
        <v>86</v>
      </c>
      <c r="E10" s="228">
        <v>38</v>
      </c>
      <c r="F10" s="228">
        <v>3</v>
      </c>
      <c r="G10" s="228">
        <v>0</v>
      </c>
      <c r="H10" s="228">
        <v>69</v>
      </c>
      <c r="I10" s="228">
        <f t="shared" ref="I10" si="0">SUM(I4:I9)</f>
        <v>0</v>
      </c>
      <c r="J10" s="228">
        <v>1220</v>
      </c>
      <c r="K10" s="228">
        <v>1626</v>
      </c>
    </row>
    <row r="11" spans="1:11" ht="16.2" thickBot="1" x14ac:dyDescent="0.35">
      <c r="A11" s="73" t="s">
        <v>198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1" ht="109.2" customHeight="1" thickBot="1" x14ac:dyDescent="0.35">
      <c r="A12" s="71" t="s">
        <v>72</v>
      </c>
      <c r="B12" s="49" t="s">
        <v>6</v>
      </c>
      <c r="C12" s="49" t="s">
        <v>7</v>
      </c>
      <c r="D12" s="57" t="s">
        <v>8</v>
      </c>
      <c r="E12" s="49" t="s">
        <v>9</v>
      </c>
      <c r="F12" s="49" t="s">
        <v>10</v>
      </c>
      <c r="G12" s="49" t="s">
        <v>11</v>
      </c>
      <c r="H12" s="49" t="s">
        <v>183</v>
      </c>
      <c r="I12" s="49" t="s">
        <v>184</v>
      </c>
      <c r="J12" s="57" t="s">
        <v>73</v>
      </c>
      <c r="K12" s="72" t="s">
        <v>28</v>
      </c>
    </row>
    <row r="13" spans="1:11" x14ac:dyDescent="0.3">
      <c r="A13" s="52" t="s">
        <v>258</v>
      </c>
      <c r="B13" s="51">
        <v>19</v>
      </c>
      <c r="C13" s="51">
        <v>7</v>
      </c>
      <c r="D13" s="51">
        <v>19</v>
      </c>
      <c r="E13" s="51">
        <v>4</v>
      </c>
      <c r="F13" s="51">
        <v>1</v>
      </c>
      <c r="G13" s="51">
        <v>0</v>
      </c>
      <c r="H13" s="51">
        <v>8</v>
      </c>
      <c r="I13" s="51">
        <v>0</v>
      </c>
      <c r="J13" s="51">
        <v>328</v>
      </c>
      <c r="K13" s="51">
        <v>386</v>
      </c>
    </row>
    <row r="14" spans="1:11" x14ac:dyDescent="0.3">
      <c r="A14" s="55" t="s">
        <v>259</v>
      </c>
      <c r="B14" s="54">
        <v>31</v>
      </c>
      <c r="C14" s="54">
        <v>27</v>
      </c>
      <c r="D14" s="54">
        <v>17</v>
      </c>
      <c r="E14" s="54">
        <v>26</v>
      </c>
      <c r="F14" s="54">
        <v>3</v>
      </c>
      <c r="G14" s="54">
        <v>0</v>
      </c>
      <c r="H14" s="54">
        <v>18</v>
      </c>
      <c r="I14" s="54">
        <v>0</v>
      </c>
      <c r="J14" s="54">
        <v>241</v>
      </c>
      <c r="K14" s="54">
        <v>363</v>
      </c>
    </row>
    <row r="15" spans="1:11" x14ac:dyDescent="0.3">
      <c r="A15" s="55" t="s">
        <v>394</v>
      </c>
      <c r="B15" s="54">
        <v>7</v>
      </c>
      <c r="C15" s="54">
        <v>8</v>
      </c>
      <c r="D15" s="54">
        <v>3</v>
      </c>
      <c r="E15" s="54">
        <v>26</v>
      </c>
      <c r="F15" s="54">
        <v>0</v>
      </c>
      <c r="G15" s="54">
        <v>0</v>
      </c>
      <c r="H15" s="54">
        <v>23</v>
      </c>
      <c r="I15" s="54">
        <v>1</v>
      </c>
      <c r="J15" s="54">
        <v>197</v>
      </c>
      <c r="K15" s="54">
        <v>265</v>
      </c>
    </row>
    <row r="16" spans="1:11" x14ac:dyDescent="0.3">
      <c r="A16" s="55" t="s">
        <v>260</v>
      </c>
      <c r="B16" s="54">
        <v>15</v>
      </c>
      <c r="C16" s="54">
        <v>13</v>
      </c>
      <c r="D16" s="54">
        <v>15</v>
      </c>
      <c r="E16" s="54">
        <v>0</v>
      </c>
      <c r="F16" s="54">
        <v>0</v>
      </c>
      <c r="G16" s="54">
        <v>0</v>
      </c>
      <c r="H16" s="54">
        <v>9</v>
      </c>
      <c r="I16" s="54">
        <v>0</v>
      </c>
      <c r="J16" s="54">
        <v>141</v>
      </c>
      <c r="K16" s="54">
        <v>193</v>
      </c>
    </row>
    <row r="17" spans="1:11" x14ac:dyDescent="0.3">
      <c r="A17" s="55" t="s">
        <v>261</v>
      </c>
      <c r="B17" s="54">
        <v>32</v>
      </c>
      <c r="C17" s="54">
        <v>11</v>
      </c>
      <c r="D17" s="54">
        <v>18</v>
      </c>
      <c r="E17" s="54">
        <v>0</v>
      </c>
      <c r="F17" s="54">
        <v>1</v>
      </c>
      <c r="G17" s="54">
        <v>0</v>
      </c>
      <c r="H17" s="54">
        <v>5</v>
      </c>
      <c r="I17" s="54">
        <v>0</v>
      </c>
      <c r="J17" s="54">
        <v>409</v>
      </c>
      <c r="K17" s="54">
        <v>476</v>
      </c>
    </row>
    <row r="18" spans="1:11" x14ac:dyDescent="0.3">
      <c r="A18" s="55" t="s">
        <v>395</v>
      </c>
      <c r="B18" s="54">
        <v>2</v>
      </c>
      <c r="C18" s="54">
        <v>0</v>
      </c>
      <c r="D18" s="54">
        <v>1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13</v>
      </c>
      <c r="K18" s="54">
        <v>16</v>
      </c>
    </row>
    <row r="19" spans="1:11" x14ac:dyDescent="0.3">
      <c r="A19" s="257" t="s">
        <v>28</v>
      </c>
      <c r="B19" s="228">
        <f>SUM(B13:B18)</f>
        <v>106</v>
      </c>
      <c r="C19" s="228">
        <f t="shared" ref="C19:J19" si="1">SUM(C13:C18)</f>
        <v>66</v>
      </c>
      <c r="D19" s="228">
        <f t="shared" si="1"/>
        <v>73</v>
      </c>
      <c r="E19" s="228">
        <f t="shared" si="1"/>
        <v>56</v>
      </c>
      <c r="F19" s="228">
        <f t="shared" si="1"/>
        <v>5</v>
      </c>
      <c r="G19" s="228">
        <f t="shared" si="1"/>
        <v>0</v>
      </c>
      <c r="H19" s="228">
        <f t="shared" si="1"/>
        <v>63</v>
      </c>
      <c r="I19" s="228">
        <f t="shared" si="1"/>
        <v>1</v>
      </c>
      <c r="J19" s="228">
        <f t="shared" si="1"/>
        <v>1329</v>
      </c>
      <c r="K19" s="228">
        <v>1695</v>
      </c>
    </row>
    <row r="20" spans="1:11" x14ac:dyDescent="0.3">
      <c r="A20" s="75"/>
      <c r="B20" s="225"/>
      <c r="C20" s="225"/>
      <c r="D20" s="225"/>
      <c r="E20" s="225"/>
      <c r="F20" s="225"/>
      <c r="G20" s="225"/>
      <c r="H20" s="225"/>
      <c r="I20" s="225"/>
      <c r="J20" s="225"/>
      <c r="K20" s="225"/>
    </row>
    <row r="21" spans="1:11" ht="17.25" customHeight="1" x14ac:dyDescent="0.3">
      <c r="A21" s="382" t="s">
        <v>150</v>
      </c>
      <c r="B21" s="383">
        <f t="shared" ref="B21:G21" si="2">+B10-B19</f>
        <v>12</v>
      </c>
      <c r="C21" s="383">
        <f t="shared" si="2"/>
        <v>27</v>
      </c>
      <c r="D21" s="383">
        <f t="shared" si="2"/>
        <v>13</v>
      </c>
      <c r="E21" s="383">
        <f t="shared" si="2"/>
        <v>-18</v>
      </c>
      <c r="F21" s="383">
        <f t="shared" si="2"/>
        <v>-2</v>
      </c>
      <c r="G21" s="383">
        <f t="shared" si="2"/>
        <v>0</v>
      </c>
      <c r="H21" s="383"/>
      <c r="I21" s="383"/>
      <c r="J21" s="383">
        <f>+J10-J19</f>
        <v>-109</v>
      </c>
      <c r="K21" s="383">
        <f>+K10-K19</f>
        <v>-69</v>
      </c>
    </row>
    <row r="22" spans="1:11" ht="18" customHeight="1" x14ac:dyDescent="0.3">
      <c r="A22" s="382" t="s">
        <v>145</v>
      </c>
      <c r="B22" s="384">
        <f t="shared" ref="B22:G22" si="3">+IFERROR(B21/B19,0)*100</f>
        <v>11.320754716981133</v>
      </c>
      <c r="C22" s="384">
        <f t="shared" si="3"/>
        <v>40.909090909090914</v>
      </c>
      <c r="D22" s="384">
        <f t="shared" si="3"/>
        <v>17.80821917808219</v>
      </c>
      <c r="E22" s="384">
        <f t="shared" si="3"/>
        <v>-32.142857142857146</v>
      </c>
      <c r="F22" s="384">
        <f t="shared" si="3"/>
        <v>-40</v>
      </c>
      <c r="G22" s="384">
        <f t="shared" si="3"/>
        <v>0</v>
      </c>
      <c r="H22" s="384"/>
      <c r="I22" s="384"/>
      <c r="J22" s="384">
        <f>+IFERROR(J21/J19,0)*100</f>
        <v>-8.2016553799849508</v>
      </c>
      <c r="K22" s="384">
        <f>+IFERROR(K21/K19,0)*100</f>
        <v>-4.0707964601769913</v>
      </c>
    </row>
    <row r="23" spans="1:11" hidden="1" x14ac:dyDescent="0.3">
      <c r="J23" s="9"/>
      <c r="K23" s="9"/>
    </row>
    <row r="24" spans="1:11" hidden="1" x14ac:dyDescent="0.3"/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46"/>
  <sheetViews>
    <sheetView view="pageBreakPreview" topLeftCell="A4" zoomScaleNormal="100" zoomScaleSheetLayoutView="100" workbookViewId="0">
      <pane xSplit="18840" topLeftCell="O1"/>
      <selection activeCell="A27" sqref="A27"/>
      <selection pane="topRight" activeCell="A10" sqref="A10"/>
    </sheetView>
  </sheetViews>
  <sheetFormatPr defaultRowHeight="15.6" x14ac:dyDescent="0.3"/>
  <cols>
    <col min="1" max="1" width="22.5" customWidth="1"/>
    <col min="2" max="4" width="12.59765625" customWidth="1"/>
  </cols>
  <sheetData>
    <row r="1" spans="1:11" ht="38.25" customHeight="1" x14ac:dyDescent="0.3">
      <c r="A1" s="465" t="s">
        <v>225</v>
      </c>
      <c r="B1" s="465"/>
      <c r="C1" s="465"/>
      <c r="D1" s="465"/>
      <c r="E1" s="12"/>
      <c r="F1" s="12"/>
      <c r="G1" s="12"/>
      <c r="H1" s="12"/>
      <c r="I1" s="12"/>
    </row>
    <row r="2" spans="1:11" ht="18" thickBot="1" x14ac:dyDescent="0.35">
      <c r="A2" s="73" t="s">
        <v>224</v>
      </c>
      <c r="B2" s="74"/>
      <c r="C2" s="74"/>
      <c r="D2" s="74"/>
      <c r="E2" s="12"/>
      <c r="F2" s="12"/>
      <c r="G2" s="12"/>
      <c r="H2" s="12"/>
      <c r="I2" s="12"/>
    </row>
    <row r="3" spans="1:11" ht="16.2" thickBot="1" x14ac:dyDescent="0.35">
      <c r="A3" s="76" t="s">
        <v>74</v>
      </c>
      <c r="B3" s="77" t="s">
        <v>12</v>
      </c>
      <c r="C3" s="77" t="s">
        <v>14</v>
      </c>
      <c r="D3" s="78" t="s">
        <v>13</v>
      </c>
      <c r="E3" s="7"/>
      <c r="F3" s="7"/>
      <c r="G3" s="7"/>
      <c r="H3" s="8"/>
      <c r="I3" s="8"/>
      <c r="K3" s="4"/>
    </row>
    <row r="4" spans="1:11" x14ac:dyDescent="0.3">
      <c r="A4" s="79" t="s">
        <v>259</v>
      </c>
      <c r="B4" s="67" t="s">
        <v>396</v>
      </c>
      <c r="C4" s="67" t="s">
        <v>397</v>
      </c>
      <c r="D4" s="67"/>
      <c r="E4" s="4"/>
      <c r="F4" s="4"/>
      <c r="G4" s="4"/>
      <c r="H4" s="4"/>
      <c r="I4" s="4"/>
      <c r="K4" s="4"/>
    </row>
    <row r="5" spans="1:11" x14ac:dyDescent="0.3">
      <c r="A5" s="79" t="s">
        <v>258</v>
      </c>
      <c r="B5" s="67" t="s">
        <v>398</v>
      </c>
      <c r="C5" s="67" t="s">
        <v>399</v>
      </c>
      <c r="D5" s="67"/>
      <c r="E5" s="4"/>
      <c r="F5" s="4"/>
      <c r="G5" s="4"/>
      <c r="H5" s="4"/>
      <c r="I5" s="4"/>
      <c r="K5" s="5"/>
    </row>
    <row r="6" spans="1:11" x14ac:dyDescent="0.3">
      <c r="A6" s="79" t="s">
        <v>259</v>
      </c>
      <c r="B6" s="67" t="s">
        <v>400</v>
      </c>
      <c r="C6" s="67" t="s">
        <v>401</v>
      </c>
      <c r="D6" s="67"/>
      <c r="E6" s="4"/>
      <c r="F6" s="4"/>
      <c r="G6" s="4"/>
      <c r="H6" s="4"/>
      <c r="I6" s="4"/>
      <c r="K6" s="5"/>
    </row>
    <row r="7" spans="1:11" x14ac:dyDescent="0.3">
      <c r="A7" s="79" t="s">
        <v>259</v>
      </c>
      <c r="B7" s="67" t="s">
        <v>402</v>
      </c>
      <c r="C7" s="67"/>
      <c r="D7" s="67"/>
      <c r="E7" s="4"/>
      <c r="F7" s="4"/>
      <c r="G7" s="4"/>
      <c r="H7" s="4"/>
      <c r="I7" s="4"/>
      <c r="K7" s="5"/>
    </row>
    <row r="8" spans="1:11" x14ac:dyDescent="0.3">
      <c r="A8" s="79" t="s">
        <v>259</v>
      </c>
      <c r="B8" s="67" t="s">
        <v>403</v>
      </c>
      <c r="C8" s="55"/>
      <c r="D8" s="55"/>
      <c r="E8" s="4"/>
      <c r="F8" s="4"/>
      <c r="G8" s="4"/>
      <c r="H8" s="4"/>
      <c r="I8" s="4"/>
      <c r="K8" s="5"/>
    </row>
    <row r="9" spans="1:11" x14ac:dyDescent="0.3">
      <c r="A9" s="79" t="s">
        <v>259</v>
      </c>
      <c r="B9" s="67" t="s">
        <v>404</v>
      </c>
      <c r="C9" s="55"/>
      <c r="D9" s="55"/>
      <c r="E9" s="4"/>
      <c r="F9" s="4"/>
      <c r="G9" s="4"/>
      <c r="H9" s="4"/>
      <c r="I9" s="4"/>
      <c r="K9" s="5"/>
    </row>
    <row r="10" spans="1:11" x14ac:dyDescent="0.3">
      <c r="A10" s="79" t="s">
        <v>259</v>
      </c>
      <c r="B10" s="67" t="s">
        <v>405</v>
      </c>
      <c r="C10" s="55"/>
      <c r="D10" s="55"/>
      <c r="E10" s="4"/>
      <c r="F10" s="4"/>
      <c r="G10" s="4"/>
      <c r="H10" s="4"/>
      <c r="I10" s="4"/>
      <c r="K10" s="5"/>
    </row>
    <row r="11" spans="1:11" x14ac:dyDescent="0.3">
      <c r="A11" s="79" t="s">
        <v>259</v>
      </c>
      <c r="B11" s="67" t="s">
        <v>406</v>
      </c>
      <c r="C11" s="55"/>
      <c r="D11" s="55"/>
      <c r="E11" s="4"/>
      <c r="F11" s="4"/>
      <c r="G11" s="4"/>
      <c r="H11" s="4"/>
      <c r="I11" s="4"/>
      <c r="K11" s="5"/>
    </row>
    <row r="12" spans="1:11" x14ac:dyDescent="0.3">
      <c r="A12" s="79" t="s">
        <v>259</v>
      </c>
      <c r="B12" s="67" t="s">
        <v>407</v>
      </c>
      <c r="C12" s="55"/>
      <c r="D12" s="55"/>
      <c r="E12" s="4"/>
      <c r="F12" s="4"/>
      <c r="G12" s="4"/>
      <c r="H12" s="4"/>
      <c r="I12" s="4"/>
      <c r="K12" s="5"/>
    </row>
    <row r="13" spans="1:11" x14ac:dyDescent="0.3">
      <c r="A13" s="79" t="s">
        <v>259</v>
      </c>
      <c r="B13" s="67" t="s">
        <v>408</v>
      </c>
      <c r="C13" s="55"/>
      <c r="D13" s="55"/>
      <c r="E13" s="4"/>
      <c r="F13" s="4"/>
      <c r="G13" s="4"/>
      <c r="H13" s="4"/>
      <c r="I13" s="4"/>
      <c r="K13" s="5"/>
    </row>
    <row r="14" spans="1:11" x14ac:dyDescent="0.3">
      <c r="A14" s="257" t="s">
        <v>28</v>
      </c>
      <c r="B14" s="341">
        <v>25</v>
      </c>
      <c r="C14" s="341">
        <v>4</v>
      </c>
      <c r="D14" s="341">
        <v>0</v>
      </c>
      <c r="E14" s="4"/>
      <c r="F14" s="4"/>
      <c r="G14" s="4"/>
      <c r="H14" s="4"/>
      <c r="I14" s="4"/>
      <c r="K14" s="5"/>
    </row>
    <row r="15" spans="1:11" x14ac:dyDescent="0.3">
      <c r="A15" s="4"/>
      <c r="B15" s="4"/>
      <c r="C15" s="4"/>
      <c r="D15" s="4"/>
      <c r="E15" s="4"/>
      <c r="F15" s="4"/>
      <c r="G15" s="4"/>
      <c r="H15" s="4"/>
      <c r="I15" s="4"/>
      <c r="K15" s="5"/>
    </row>
    <row r="16" spans="1:11" ht="16.2" thickBot="1" x14ac:dyDescent="0.35">
      <c r="A16" s="73" t="s">
        <v>198</v>
      </c>
      <c r="B16" s="60"/>
      <c r="C16" s="60"/>
      <c r="D16" s="60"/>
      <c r="E16" s="4"/>
      <c r="F16" s="4"/>
      <c r="G16" s="4"/>
      <c r="H16" s="4"/>
      <c r="I16" s="4"/>
      <c r="K16" s="5"/>
    </row>
    <row r="17" spans="1:11" ht="16.2" thickBot="1" x14ac:dyDescent="0.35">
      <c r="A17" s="76" t="s">
        <v>74</v>
      </c>
      <c r="B17" s="77" t="s">
        <v>12</v>
      </c>
      <c r="C17" s="77" t="s">
        <v>14</v>
      </c>
      <c r="D17" s="78" t="s">
        <v>13</v>
      </c>
      <c r="E17" s="4"/>
      <c r="F17" s="4"/>
      <c r="G17" s="4"/>
      <c r="H17" s="4"/>
      <c r="I17" s="4"/>
      <c r="K17" s="5"/>
    </row>
    <row r="18" spans="1:11" x14ac:dyDescent="0.3">
      <c r="A18" s="79" t="s">
        <v>259</v>
      </c>
      <c r="B18" s="67" t="s">
        <v>409</v>
      </c>
      <c r="C18" s="67" t="s">
        <v>410</v>
      </c>
      <c r="D18" s="52"/>
      <c r="E18" s="4"/>
      <c r="F18" s="4"/>
      <c r="G18" s="4"/>
      <c r="H18" s="4"/>
      <c r="I18" s="4"/>
      <c r="K18" s="5"/>
    </row>
    <row r="19" spans="1:11" x14ac:dyDescent="0.3">
      <c r="A19" s="79" t="s">
        <v>259</v>
      </c>
      <c r="B19" s="67" t="s">
        <v>411</v>
      </c>
      <c r="C19" s="55"/>
      <c r="D19" s="55"/>
      <c r="E19" s="4"/>
      <c r="F19" s="4"/>
      <c r="G19" s="4"/>
      <c r="H19" s="4"/>
      <c r="I19" s="4"/>
      <c r="K19" s="5"/>
    </row>
    <row r="20" spans="1:11" x14ac:dyDescent="0.3">
      <c r="A20" s="79" t="s">
        <v>259</v>
      </c>
      <c r="B20" s="67" t="s">
        <v>412</v>
      </c>
      <c r="C20" s="55"/>
      <c r="D20" s="55"/>
      <c r="E20" s="4"/>
      <c r="F20" s="4"/>
      <c r="G20" s="4"/>
      <c r="H20" s="4"/>
      <c r="I20" s="4"/>
      <c r="K20" s="5"/>
    </row>
    <row r="21" spans="1:11" x14ac:dyDescent="0.3">
      <c r="A21" s="79" t="s">
        <v>259</v>
      </c>
      <c r="B21" s="67" t="s">
        <v>404</v>
      </c>
      <c r="C21" s="55"/>
      <c r="D21" s="55"/>
      <c r="E21" s="4"/>
      <c r="F21" s="4"/>
      <c r="G21" s="4"/>
      <c r="H21" s="4"/>
      <c r="I21" s="4"/>
      <c r="K21" s="5"/>
    </row>
    <row r="22" spans="1:11" x14ac:dyDescent="0.3">
      <c r="A22" s="79" t="s">
        <v>259</v>
      </c>
      <c r="B22" s="67" t="s">
        <v>413</v>
      </c>
      <c r="C22" s="55"/>
      <c r="D22" s="55"/>
      <c r="E22" s="4"/>
      <c r="F22" s="4"/>
      <c r="G22" s="4"/>
      <c r="H22" s="4"/>
      <c r="I22" s="4"/>
      <c r="K22" s="5"/>
    </row>
    <row r="23" spans="1:11" x14ac:dyDescent="0.3">
      <c r="A23" s="79" t="s">
        <v>259</v>
      </c>
      <c r="B23" s="67" t="s">
        <v>414</v>
      </c>
      <c r="C23" s="55"/>
      <c r="D23" s="55"/>
      <c r="E23" s="4"/>
      <c r="F23" s="4"/>
      <c r="G23" s="4"/>
      <c r="H23" s="4"/>
      <c r="I23" s="4"/>
      <c r="K23" s="5"/>
    </row>
    <row r="24" spans="1:11" x14ac:dyDescent="0.3">
      <c r="A24" s="79" t="s">
        <v>259</v>
      </c>
      <c r="B24" s="67" t="s">
        <v>406</v>
      </c>
      <c r="C24" s="55"/>
      <c r="D24" s="55"/>
      <c r="E24" s="4"/>
      <c r="F24" s="4"/>
      <c r="G24" s="4"/>
      <c r="H24" s="4"/>
      <c r="I24" s="4"/>
      <c r="K24" s="5"/>
    </row>
    <row r="25" spans="1:11" x14ac:dyDescent="0.3">
      <c r="A25" s="79" t="s">
        <v>259</v>
      </c>
      <c r="B25" s="67" t="s">
        <v>415</v>
      </c>
      <c r="C25" s="55"/>
      <c r="D25" s="55"/>
      <c r="E25" s="4"/>
      <c r="F25" s="4"/>
      <c r="G25" s="4"/>
      <c r="H25" s="4"/>
      <c r="I25" s="4"/>
      <c r="K25" s="5"/>
    </row>
    <row r="26" spans="1:11" x14ac:dyDescent="0.3">
      <c r="A26" s="79" t="s">
        <v>259</v>
      </c>
      <c r="B26" s="67" t="s">
        <v>416</v>
      </c>
      <c r="C26" s="55"/>
      <c r="D26" s="55"/>
      <c r="E26" s="4"/>
      <c r="F26" s="4"/>
      <c r="G26" s="4"/>
      <c r="H26" s="4"/>
      <c r="I26" s="4"/>
      <c r="K26" s="5"/>
    </row>
    <row r="27" spans="1:11" x14ac:dyDescent="0.3">
      <c r="A27" s="257" t="s">
        <v>28</v>
      </c>
      <c r="B27" s="228">
        <v>24</v>
      </c>
      <c r="C27" s="228">
        <v>1</v>
      </c>
      <c r="D27" s="228">
        <v>0</v>
      </c>
      <c r="E27" s="4"/>
      <c r="F27" s="4"/>
      <c r="G27" s="4"/>
      <c r="H27" s="4"/>
      <c r="I27" s="4"/>
      <c r="K27" s="5"/>
    </row>
    <row r="28" spans="1:11" x14ac:dyDescent="0.3">
      <c r="A28" s="60"/>
      <c r="B28" s="60"/>
      <c r="C28" s="60"/>
      <c r="D28" s="60"/>
      <c r="E28" s="4"/>
      <c r="F28" s="4"/>
      <c r="G28" s="4"/>
      <c r="H28" s="4"/>
      <c r="I28" s="4"/>
      <c r="K28" s="5"/>
    </row>
    <row r="29" spans="1:11" x14ac:dyDescent="0.3">
      <c r="A29" s="257" t="s">
        <v>150</v>
      </c>
      <c r="B29" s="228">
        <f>+B14-B27</f>
        <v>1</v>
      </c>
      <c r="C29" s="228">
        <f>+C14-C27</f>
        <v>3</v>
      </c>
      <c r="D29" s="228">
        <f>+D14-D27</f>
        <v>0</v>
      </c>
      <c r="E29" s="4"/>
      <c r="F29" s="4"/>
      <c r="G29" s="4"/>
      <c r="H29" s="4"/>
      <c r="I29" s="4"/>
      <c r="K29" s="5"/>
    </row>
    <row r="30" spans="1:11" x14ac:dyDescent="0.3">
      <c r="A30" s="257" t="s">
        <v>145</v>
      </c>
      <c r="B30" s="241">
        <f>+IFERROR(B29/B27,0)*100</f>
        <v>4.1666666666666661</v>
      </c>
      <c r="C30" s="241">
        <f>+IFERROR(C29/C27,0)*100</f>
        <v>300</v>
      </c>
      <c r="D30" s="241">
        <f>+IFERROR(D29/D27,0)*100</f>
        <v>0</v>
      </c>
      <c r="E30" s="4"/>
      <c r="F30" s="4"/>
      <c r="G30" s="4"/>
      <c r="H30" s="4"/>
      <c r="I30" s="4"/>
      <c r="K30" s="5"/>
    </row>
    <row r="31" spans="1:11" x14ac:dyDescent="0.3">
      <c r="K31" s="5"/>
    </row>
    <row r="32" spans="1:11" x14ac:dyDescent="0.3">
      <c r="K32" s="5"/>
    </row>
    <row r="33" spans="11:11" x14ac:dyDescent="0.3">
      <c r="K33" s="5"/>
    </row>
    <row r="34" spans="11:11" x14ac:dyDescent="0.3">
      <c r="K34" s="5"/>
    </row>
    <row r="35" spans="11:11" x14ac:dyDescent="0.3">
      <c r="K35" s="5"/>
    </row>
    <row r="36" spans="11:11" x14ac:dyDescent="0.3">
      <c r="K36" s="5"/>
    </row>
    <row r="37" spans="11:11" x14ac:dyDescent="0.3">
      <c r="K37" s="5"/>
    </row>
    <row r="38" spans="11:11" x14ac:dyDescent="0.3">
      <c r="K38" s="5"/>
    </row>
    <row r="39" spans="11:11" x14ac:dyDescent="0.3">
      <c r="K39" s="5"/>
    </row>
    <row r="40" spans="11:11" x14ac:dyDescent="0.3">
      <c r="K40" s="5"/>
    </row>
    <row r="41" spans="11:11" x14ac:dyDescent="0.3">
      <c r="K41" s="5"/>
    </row>
    <row r="42" spans="11:11" x14ac:dyDescent="0.3">
      <c r="K42" s="5"/>
    </row>
    <row r="43" spans="11:11" x14ac:dyDescent="0.3">
      <c r="K43" s="5"/>
    </row>
    <row r="44" spans="11:11" x14ac:dyDescent="0.3">
      <c r="K44" s="5"/>
    </row>
    <row r="45" spans="11:11" x14ac:dyDescent="0.3">
      <c r="K45" s="6"/>
    </row>
    <row r="46" spans="11:11" x14ac:dyDescent="0.3">
      <c r="K46" s="4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workbookViewId="0">
      <selection activeCell="I21" sqref="I21"/>
    </sheetView>
  </sheetViews>
  <sheetFormatPr defaultRowHeight="15.6" x14ac:dyDescent="0.3"/>
  <cols>
    <col min="1" max="1" width="12.09765625" style="20" customWidth="1"/>
    <col min="2" max="2" width="26.59765625" style="20" customWidth="1"/>
    <col min="3" max="5" width="8" style="20" customWidth="1"/>
    <col min="6" max="6" width="11.5" style="20" customWidth="1"/>
    <col min="7" max="8" width="8" style="20" customWidth="1"/>
    <col min="9" max="9" width="7.69921875" style="20" customWidth="1"/>
    <col min="11" max="11" width="9.69921875" customWidth="1"/>
    <col min="257" max="257" width="12.09765625" customWidth="1"/>
    <col min="258" max="264" width="8" customWidth="1"/>
    <col min="265" max="265" width="7.69921875" customWidth="1"/>
    <col min="267" max="267" width="9.69921875" customWidth="1"/>
    <col min="513" max="513" width="12.09765625" customWidth="1"/>
    <col min="514" max="520" width="8" customWidth="1"/>
    <col min="521" max="521" width="7.69921875" customWidth="1"/>
    <col min="523" max="523" width="9.69921875" customWidth="1"/>
    <col min="769" max="769" width="12.09765625" customWidth="1"/>
    <col min="770" max="776" width="8" customWidth="1"/>
    <col min="777" max="777" width="7.69921875" customWidth="1"/>
    <col min="779" max="779" width="9.69921875" customWidth="1"/>
    <col min="1025" max="1025" width="12.09765625" customWidth="1"/>
    <col min="1026" max="1032" width="8" customWidth="1"/>
    <col min="1033" max="1033" width="7.69921875" customWidth="1"/>
    <col min="1035" max="1035" width="9.69921875" customWidth="1"/>
    <col min="1281" max="1281" width="12.09765625" customWidth="1"/>
    <col min="1282" max="1288" width="8" customWidth="1"/>
    <col min="1289" max="1289" width="7.69921875" customWidth="1"/>
    <col min="1291" max="1291" width="9.69921875" customWidth="1"/>
    <col min="1537" max="1537" width="12.09765625" customWidth="1"/>
    <col min="1538" max="1544" width="8" customWidth="1"/>
    <col min="1545" max="1545" width="7.69921875" customWidth="1"/>
    <col min="1547" max="1547" width="9.69921875" customWidth="1"/>
    <col min="1793" max="1793" width="12.09765625" customWidth="1"/>
    <col min="1794" max="1800" width="8" customWidth="1"/>
    <col min="1801" max="1801" width="7.69921875" customWidth="1"/>
    <col min="1803" max="1803" width="9.69921875" customWidth="1"/>
    <col min="2049" max="2049" width="12.09765625" customWidth="1"/>
    <col min="2050" max="2056" width="8" customWidth="1"/>
    <col min="2057" max="2057" width="7.69921875" customWidth="1"/>
    <col min="2059" max="2059" width="9.69921875" customWidth="1"/>
    <col min="2305" max="2305" width="12.09765625" customWidth="1"/>
    <col min="2306" max="2312" width="8" customWidth="1"/>
    <col min="2313" max="2313" width="7.69921875" customWidth="1"/>
    <col min="2315" max="2315" width="9.69921875" customWidth="1"/>
    <col min="2561" max="2561" width="12.09765625" customWidth="1"/>
    <col min="2562" max="2568" width="8" customWidth="1"/>
    <col min="2569" max="2569" width="7.69921875" customWidth="1"/>
    <col min="2571" max="2571" width="9.69921875" customWidth="1"/>
    <col min="2817" max="2817" width="12.09765625" customWidth="1"/>
    <col min="2818" max="2824" width="8" customWidth="1"/>
    <col min="2825" max="2825" width="7.69921875" customWidth="1"/>
    <col min="2827" max="2827" width="9.69921875" customWidth="1"/>
    <col min="3073" max="3073" width="12.09765625" customWidth="1"/>
    <col min="3074" max="3080" width="8" customWidth="1"/>
    <col min="3081" max="3081" width="7.69921875" customWidth="1"/>
    <col min="3083" max="3083" width="9.69921875" customWidth="1"/>
    <col min="3329" max="3329" width="12.09765625" customWidth="1"/>
    <col min="3330" max="3336" width="8" customWidth="1"/>
    <col min="3337" max="3337" width="7.69921875" customWidth="1"/>
    <col min="3339" max="3339" width="9.69921875" customWidth="1"/>
    <col min="3585" max="3585" width="12.09765625" customWidth="1"/>
    <col min="3586" max="3592" width="8" customWidth="1"/>
    <col min="3593" max="3593" width="7.69921875" customWidth="1"/>
    <col min="3595" max="3595" width="9.69921875" customWidth="1"/>
    <col min="3841" max="3841" width="12.09765625" customWidth="1"/>
    <col min="3842" max="3848" width="8" customWidth="1"/>
    <col min="3849" max="3849" width="7.69921875" customWidth="1"/>
    <col min="3851" max="3851" width="9.69921875" customWidth="1"/>
    <col min="4097" max="4097" width="12.09765625" customWidth="1"/>
    <col min="4098" max="4104" width="8" customWidth="1"/>
    <col min="4105" max="4105" width="7.69921875" customWidth="1"/>
    <col min="4107" max="4107" width="9.69921875" customWidth="1"/>
    <col min="4353" max="4353" width="12.09765625" customWidth="1"/>
    <col min="4354" max="4360" width="8" customWidth="1"/>
    <col min="4361" max="4361" width="7.69921875" customWidth="1"/>
    <col min="4363" max="4363" width="9.69921875" customWidth="1"/>
    <col min="4609" max="4609" width="12.09765625" customWidth="1"/>
    <col min="4610" max="4616" width="8" customWidth="1"/>
    <col min="4617" max="4617" width="7.69921875" customWidth="1"/>
    <col min="4619" max="4619" width="9.69921875" customWidth="1"/>
    <col min="4865" max="4865" width="12.09765625" customWidth="1"/>
    <col min="4866" max="4872" width="8" customWidth="1"/>
    <col min="4873" max="4873" width="7.69921875" customWidth="1"/>
    <col min="4875" max="4875" width="9.69921875" customWidth="1"/>
    <col min="5121" max="5121" width="12.09765625" customWidth="1"/>
    <col min="5122" max="5128" width="8" customWidth="1"/>
    <col min="5129" max="5129" width="7.69921875" customWidth="1"/>
    <col min="5131" max="5131" width="9.69921875" customWidth="1"/>
    <col min="5377" max="5377" width="12.09765625" customWidth="1"/>
    <col min="5378" max="5384" width="8" customWidth="1"/>
    <col min="5385" max="5385" width="7.69921875" customWidth="1"/>
    <col min="5387" max="5387" width="9.69921875" customWidth="1"/>
    <col min="5633" max="5633" width="12.09765625" customWidth="1"/>
    <col min="5634" max="5640" width="8" customWidth="1"/>
    <col min="5641" max="5641" width="7.69921875" customWidth="1"/>
    <col min="5643" max="5643" width="9.69921875" customWidth="1"/>
    <col min="5889" max="5889" width="12.09765625" customWidth="1"/>
    <col min="5890" max="5896" width="8" customWidth="1"/>
    <col min="5897" max="5897" width="7.69921875" customWidth="1"/>
    <col min="5899" max="5899" width="9.69921875" customWidth="1"/>
    <col min="6145" max="6145" width="12.09765625" customWidth="1"/>
    <col min="6146" max="6152" width="8" customWidth="1"/>
    <col min="6153" max="6153" width="7.69921875" customWidth="1"/>
    <col min="6155" max="6155" width="9.69921875" customWidth="1"/>
    <col min="6401" max="6401" width="12.09765625" customWidth="1"/>
    <col min="6402" max="6408" width="8" customWidth="1"/>
    <col min="6409" max="6409" width="7.69921875" customWidth="1"/>
    <col min="6411" max="6411" width="9.69921875" customWidth="1"/>
    <col min="6657" max="6657" width="12.09765625" customWidth="1"/>
    <col min="6658" max="6664" width="8" customWidth="1"/>
    <col min="6665" max="6665" width="7.69921875" customWidth="1"/>
    <col min="6667" max="6667" width="9.69921875" customWidth="1"/>
    <col min="6913" max="6913" width="12.09765625" customWidth="1"/>
    <col min="6914" max="6920" width="8" customWidth="1"/>
    <col min="6921" max="6921" width="7.69921875" customWidth="1"/>
    <col min="6923" max="6923" width="9.69921875" customWidth="1"/>
    <col min="7169" max="7169" width="12.09765625" customWidth="1"/>
    <col min="7170" max="7176" width="8" customWidth="1"/>
    <col min="7177" max="7177" width="7.69921875" customWidth="1"/>
    <col min="7179" max="7179" width="9.69921875" customWidth="1"/>
    <col min="7425" max="7425" width="12.09765625" customWidth="1"/>
    <col min="7426" max="7432" width="8" customWidth="1"/>
    <col min="7433" max="7433" width="7.69921875" customWidth="1"/>
    <col min="7435" max="7435" width="9.69921875" customWidth="1"/>
    <col min="7681" max="7681" width="12.09765625" customWidth="1"/>
    <col min="7682" max="7688" width="8" customWidth="1"/>
    <col min="7689" max="7689" width="7.69921875" customWidth="1"/>
    <col min="7691" max="7691" width="9.69921875" customWidth="1"/>
    <col min="7937" max="7937" width="12.09765625" customWidth="1"/>
    <col min="7938" max="7944" width="8" customWidth="1"/>
    <col min="7945" max="7945" width="7.69921875" customWidth="1"/>
    <col min="7947" max="7947" width="9.69921875" customWidth="1"/>
    <col min="8193" max="8193" width="12.09765625" customWidth="1"/>
    <col min="8194" max="8200" width="8" customWidth="1"/>
    <col min="8201" max="8201" width="7.69921875" customWidth="1"/>
    <col min="8203" max="8203" width="9.69921875" customWidth="1"/>
    <col min="8449" max="8449" width="12.09765625" customWidth="1"/>
    <col min="8450" max="8456" width="8" customWidth="1"/>
    <col min="8457" max="8457" width="7.69921875" customWidth="1"/>
    <col min="8459" max="8459" width="9.69921875" customWidth="1"/>
    <col min="8705" max="8705" width="12.09765625" customWidth="1"/>
    <col min="8706" max="8712" width="8" customWidth="1"/>
    <col min="8713" max="8713" width="7.69921875" customWidth="1"/>
    <col min="8715" max="8715" width="9.69921875" customWidth="1"/>
    <col min="8961" max="8961" width="12.09765625" customWidth="1"/>
    <col min="8962" max="8968" width="8" customWidth="1"/>
    <col min="8969" max="8969" width="7.69921875" customWidth="1"/>
    <col min="8971" max="8971" width="9.69921875" customWidth="1"/>
    <col min="9217" max="9217" width="12.09765625" customWidth="1"/>
    <col min="9218" max="9224" width="8" customWidth="1"/>
    <col min="9225" max="9225" width="7.69921875" customWidth="1"/>
    <col min="9227" max="9227" width="9.69921875" customWidth="1"/>
    <col min="9473" max="9473" width="12.09765625" customWidth="1"/>
    <col min="9474" max="9480" width="8" customWidth="1"/>
    <col min="9481" max="9481" width="7.69921875" customWidth="1"/>
    <col min="9483" max="9483" width="9.69921875" customWidth="1"/>
    <col min="9729" max="9729" width="12.09765625" customWidth="1"/>
    <col min="9730" max="9736" width="8" customWidth="1"/>
    <col min="9737" max="9737" width="7.69921875" customWidth="1"/>
    <col min="9739" max="9739" width="9.69921875" customWidth="1"/>
    <col min="9985" max="9985" width="12.09765625" customWidth="1"/>
    <col min="9986" max="9992" width="8" customWidth="1"/>
    <col min="9993" max="9993" width="7.69921875" customWidth="1"/>
    <col min="9995" max="9995" width="9.69921875" customWidth="1"/>
    <col min="10241" max="10241" width="12.09765625" customWidth="1"/>
    <col min="10242" max="10248" width="8" customWidth="1"/>
    <col min="10249" max="10249" width="7.69921875" customWidth="1"/>
    <col min="10251" max="10251" width="9.69921875" customWidth="1"/>
    <col min="10497" max="10497" width="12.09765625" customWidth="1"/>
    <col min="10498" max="10504" width="8" customWidth="1"/>
    <col min="10505" max="10505" width="7.69921875" customWidth="1"/>
    <col min="10507" max="10507" width="9.69921875" customWidth="1"/>
    <col min="10753" max="10753" width="12.09765625" customWidth="1"/>
    <col min="10754" max="10760" width="8" customWidth="1"/>
    <col min="10761" max="10761" width="7.69921875" customWidth="1"/>
    <col min="10763" max="10763" width="9.69921875" customWidth="1"/>
    <col min="11009" max="11009" width="12.09765625" customWidth="1"/>
    <col min="11010" max="11016" width="8" customWidth="1"/>
    <col min="11017" max="11017" width="7.69921875" customWidth="1"/>
    <col min="11019" max="11019" width="9.69921875" customWidth="1"/>
    <col min="11265" max="11265" width="12.09765625" customWidth="1"/>
    <col min="11266" max="11272" width="8" customWidth="1"/>
    <col min="11273" max="11273" width="7.69921875" customWidth="1"/>
    <col min="11275" max="11275" width="9.69921875" customWidth="1"/>
    <col min="11521" max="11521" width="12.09765625" customWidth="1"/>
    <col min="11522" max="11528" width="8" customWidth="1"/>
    <col min="11529" max="11529" width="7.69921875" customWidth="1"/>
    <col min="11531" max="11531" width="9.69921875" customWidth="1"/>
    <col min="11777" max="11777" width="12.09765625" customWidth="1"/>
    <col min="11778" max="11784" width="8" customWidth="1"/>
    <col min="11785" max="11785" width="7.69921875" customWidth="1"/>
    <col min="11787" max="11787" width="9.69921875" customWidth="1"/>
    <col min="12033" max="12033" width="12.09765625" customWidth="1"/>
    <col min="12034" max="12040" width="8" customWidth="1"/>
    <col min="12041" max="12041" width="7.69921875" customWidth="1"/>
    <col min="12043" max="12043" width="9.69921875" customWidth="1"/>
    <col min="12289" max="12289" width="12.09765625" customWidth="1"/>
    <col min="12290" max="12296" width="8" customWidth="1"/>
    <col min="12297" max="12297" width="7.69921875" customWidth="1"/>
    <col min="12299" max="12299" width="9.69921875" customWidth="1"/>
    <col min="12545" max="12545" width="12.09765625" customWidth="1"/>
    <col min="12546" max="12552" width="8" customWidth="1"/>
    <col min="12553" max="12553" width="7.69921875" customWidth="1"/>
    <col min="12555" max="12555" width="9.69921875" customWidth="1"/>
    <col min="12801" max="12801" width="12.09765625" customWidth="1"/>
    <col min="12802" max="12808" width="8" customWidth="1"/>
    <col min="12809" max="12809" width="7.69921875" customWidth="1"/>
    <col min="12811" max="12811" width="9.69921875" customWidth="1"/>
    <col min="13057" max="13057" width="12.09765625" customWidth="1"/>
    <col min="13058" max="13064" width="8" customWidth="1"/>
    <col min="13065" max="13065" width="7.69921875" customWidth="1"/>
    <col min="13067" max="13067" width="9.69921875" customWidth="1"/>
    <col min="13313" max="13313" width="12.09765625" customWidth="1"/>
    <col min="13314" max="13320" width="8" customWidth="1"/>
    <col min="13321" max="13321" width="7.69921875" customWidth="1"/>
    <col min="13323" max="13323" width="9.69921875" customWidth="1"/>
    <col min="13569" max="13569" width="12.09765625" customWidth="1"/>
    <col min="13570" max="13576" width="8" customWidth="1"/>
    <col min="13577" max="13577" width="7.69921875" customWidth="1"/>
    <col min="13579" max="13579" width="9.69921875" customWidth="1"/>
    <col min="13825" max="13825" width="12.09765625" customWidth="1"/>
    <col min="13826" max="13832" width="8" customWidth="1"/>
    <col min="13833" max="13833" width="7.69921875" customWidth="1"/>
    <col min="13835" max="13835" width="9.69921875" customWidth="1"/>
    <col min="14081" max="14081" width="12.09765625" customWidth="1"/>
    <col min="14082" max="14088" width="8" customWidth="1"/>
    <col min="14089" max="14089" width="7.69921875" customWidth="1"/>
    <col min="14091" max="14091" width="9.69921875" customWidth="1"/>
    <col min="14337" max="14337" width="12.09765625" customWidth="1"/>
    <col min="14338" max="14344" width="8" customWidth="1"/>
    <col min="14345" max="14345" width="7.69921875" customWidth="1"/>
    <col min="14347" max="14347" width="9.69921875" customWidth="1"/>
    <col min="14593" max="14593" width="12.09765625" customWidth="1"/>
    <col min="14594" max="14600" width="8" customWidth="1"/>
    <col min="14601" max="14601" width="7.69921875" customWidth="1"/>
    <col min="14603" max="14603" width="9.69921875" customWidth="1"/>
    <col min="14849" max="14849" width="12.09765625" customWidth="1"/>
    <col min="14850" max="14856" width="8" customWidth="1"/>
    <col min="14857" max="14857" width="7.69921875" customWidth="1"/>
    <col min="14859" max="14859" width="9.69921875" customWidth="1"/>
    <col min="15105" max="15105" width="12.09765625" customWidth="1"/>
    <col min="15106" max="15112" width="8" customWidth="1"/>
    <col min="15113" max="15113" width="7.69921875" customWidth="1"/>
    <col min="15115" max="15115" width="9.69921875" customWidth="1"/>
    <col min="15361" max="15361" width="12.09765625" customWidth="1"/>
    <col min="15362" max="15368" width="8" customWidth="1"/>
    <col min="15369" max="15369" width="7.69921875" customWidth="1"/>
    <col min="15371" max="15371" width="9.69921875" customWidth="1"/>
    <col min="15617" max="15617" width="12.09765625" customWidth="1"/>
    <col min="15618" max="15624" width="8" customWidth="1"/>
    <col min="15625" max="15625" width="7.69921875" customWidth="1"/>
    <col min="15627" max="15627" width="9.69921875" customWidth="1"/>
    <col min="15873" max="15873" width="12.09765625" customWidth="1"/>
    <col min="15874" max="15880" width="8" customWidth="1"/>
    <col min="15881" max="15881" width="7.69921875" customWidth="1"/>
    <col min="15883" max="15883" width="9.69921875" customWidth="1"/>
    <col min="16129" max="16129" width="12.09765625" customWidth="1"/>
    <col min="16130" max="16136" width="8" customWidth="1"/>
    <col min="16137" max="16137" width="7.69921875" customWidth="1"/>
    <col min="16139" max="16139" width="9.69921875" customWidth="1"/>
  </cols>
  <sheetData>
    <row r="1" spans="1:20" x14ac:dyDescent="0.3">
      <c r="A1" s="41" t="s">
        <v>155</v>
      </c>
      <c r="B1" s="42"/>
      <c r="C1" s="42"/>
      <c r="D1" s="42"/>
      <c r="E1" s="42"/>
      <c r="F1" s="42"/>
    </row>
    <row r="2" spans="1:20" ht="20.100000000000001" customHeight="1" x14ac:dyDescent="0.3">
      <c r="A2" s="40" t="s">
        <v>156</v>
      </c>
      <c r="B2" s="402" t="s">
        <v>231</v>
      </c>
      <c r="C2" s="402"/>
      <c r="D2" s="402"/>
      <c r="E2" s="402"/>
      <c r="F2" s="402"/>
      <c r="G2" s="22"/>
      <c r="H2" s="22"/>
      <c r="I2" s="21"/>
      <c r="J2" s="23"/>
      <c r="K2" s="23"/>
    </row>
    <row r="3" spans="1:20" ht="20.100000000000001" customHeight="1" x14ac:dyDescent="0.3">
      <c r="A3" s="40" t="s">
        <v>174</v>
      </c>
      <c r="B3" s="401" t="s">
        <v>173</v>
      </c>
      <c r="C3" s="401"/>
      <c r="D3" s="401"/>
      <c r="E3" s="401"/>
      <c r="F3" s="401"/>
      <c r="G3" s="21"/>
      <c r="H3" s="21"/>
      <c r="I3" s="21"/>
      <c r="J3" s="23"/>
      <c r="K3" s="23"/>
    </row>
    <row r="4" spans="1:20" ht="27.75" customHeight="1" x14ac:dyDescent="0.3">
      <c r="A4" s="40" t="s">
        <v>175</v>
      </c>
      <c r="B4" s="403" t="s">
        <v>232</v>
      </c>
      <c r="C4" s="403"/>
      <c r="D4" s="403"/>
      <c r="E4" s="403"/>
      <c r="F4" s="403"/>
    </row>
    <row r="5" spans="1:20" ht="34.5" customHeight="1" x14ac:dyDescent="0.3">
      <c r="A5" s="40" t="s">
        <v>176</v>
      </c>
      <c r="B5" s="397" t="s">
        <v>233</v>
      </c>
      <c r="C5" s="397"/>
      <c r="D5" s="397"/>
      <c r="E5" s="397"/>
      <c r="F5" s="397"/>
      <c r="G5" s="21"/>
      <c r="H5" s="21"/>
      <c r="I5" s="21"/>
      <c r="J5" s="23"/>
      <c r="K5" s="23"/>
    </row>
    <row r="6" spans="1:20" ht="24.75" customHeight="1" x14ac:dyDescent="0.3">
      <c r="A6" s="40" t="s">
        <v>177</v>
      </c>
      <c r="B6" s="401" t="s">
        <v>234</v>
      </c>
      <c r="C6" s="401"/>
      <c r="D6" s="401"/>
      <c r="E6" s="401"/>
      <c r="F6" s="401"/>
      <c r="G6" s="21"/>
      <c r="H6" s="21"/>
      <c r="I6" s="21"/>
      <c r="J6" s="23"/>
      <c r="K6" s="23"/>
    </row>
    <row r="7" spans="1:20" ht="20.100000000000001" customHeight="1" x14ac:dyDescent="0.3">
      <c r="A7" s="40" t="s">
        <v>178</v>
      </c>
      <c r="B7" s="401" t="s">
        <v>235</v>
      </c>
      <c r="C7" s="401"/>
      <c r="D7" s="401"/>
      <c r="E7" s="401"/>
      <c r="F7" s="401"/>
      <c r="G7" s="21"/>
      <c r="H7" s="21"/>
      <c r="I7" s="21"/>
      <c r="J7" s="23"/>
      <c r="K7" s="23"/>
    </row>
    <row r="8" spans="1:20" ht="20.100000000000001" customHeight="1" x14ac:dyDescent="0.3">
      <c r="A8" s="40" t="s">
        <v>157</v>
      </c>
      <c r="B8" s="401" t="s">
        <v>236</v>
      </c>
      <c r="C8" s="401"/>
      <c r="D8" s="401"/>
      <c r="E8" s="401"/>
      <c r="F8" s="401"/>
      <c r="G8" s="21"/>
      <c r="H8" s="21"/>
      <c r="I8" s="21"/>
      <c r="J8" s="23"/>
      <c r="K8" s="23"/>
      <c r="L8" s="4"/>
      <c r="M8" s="4"/>
      <c r="N8" s="4"/>
    </row>
    <row r="9" spans="1:20" ht="37.5" customHeight="1" x14ac:dyDescent="0.3">
      <c r="A9" s="40" t="s">
        <v>169</v>
      </c>
      <c r="B9" s="397" t="s">
        <v>237</v>
      </c>
      <c r="C9" s="397"/>
      <c r="D9" s="397"/>
      <c r="E9" s="397"/>
      <c r="F9" s="397"/>
      <c r="G9" s="21"/>
      <c r="H9" s="21"/>
      <c r="I9" s="21"/>
      <c r="J9" s="23"/>
      <c r="K9" s="23"/>
      <c r="L9" s="4"/>
      <c r="M9" s="4"/>
      <c r="N9" s="4"/>
    </row>
    <row r="10" spans="1:20" ht="37.5" customHeight="1" x14ac:dyDescent="0.3">
      <c r="A10" s="40" t="s">
        <v>170</v>
      </c>
      <c r="B10" s="397" t="s">
        <v>248</v>
      </c>
      <c r="C10" s="397"/>
      <c r="D10" s="397"/>
      <c r="E10" s="397"/>
      <c r="F10" s="397"/>
      <c r="G10" s="21"/>
      <c r="H10" s="21"/>
      <c r="I10" s="21"/>
      <c r="J10" s="23"/>
      <c r="K10" s="23"/>
      <c r="L10" s="4"/>
      <c r="M10" s="4"/>
      <c r="N10" s="4"/>
    </row>
    <row r="11" spans="1:20" ht="20.100000000000001" customHeight="1" x14ac:dyDescent="0.3">
      <c r="A11" s="40" t="s">
        <v>158</v>
      </c>
      <c r="B11" s="401" t="s">
        <v>238</v>
      </c>
      <c r="C11" s="401"/>
      <c r="D11" s="401"/>
      <c r="E11" s="401"/>
      <c r="F11" s="401"/>
      <c r="G11" s="24"/>
      <c r="H11" s="24"/>
      <c r="I11" s="24"/>
      <c r="J11" s="24"/>
      <c r="K11" s="24"/>
      <c r="L11" s="4"/>
      <c r="M11" s="4"/>
      <c r="N11" s="4"/>
    </row>
    <row r="12" spans="1:20" ht="20.100000000000001" customHeight="1" x14ac:dyDescent="0.3">
      <c r="A12" s="40" t="s">
        <v>171</v>
      </c>
      <c r="B12" s="397" t="s">
        <v>239</v>
      </c>
      <c r="C12" s="397"/>
      <c r="D12" s="397"/>
      <c r="E12" s="397"/>
      <c r="F12" s="397"/>
      <c r="G12" s="24"/>
      <c r="H12" s="24"/>
      <c r="I12" s="24"/>
      <c r="J12" s="24"/>
      <c r="K12" s="24"/>
      <c r="L12" s="4"/>
      <c r="M12" s="4"/>
      <c r="N12" s="4"/>
    </row>
    <row r="13" spans="1:20" ht="31.5" customHeight="1" x14ac:dyDescent="0.3">
      <c r="A13" s="40" t="s">
        <v>172</v>
      </c>
      <c r="B13" s="407" t="s">
        <v>240</v>
      </c>
      <c r="C13" s="407"/>
      <c r="D13" s="407"/>
      <c r="E13" s="407"/>
      <c r="F13" s="407"/>
      <c r="G13" s="36"/>
      <c r="H13" s="36"/>
      <c r="I13" s="36"/>
      <c r="J13" s="23"/>
      <c r="K13" s="23"/>
      <c r="L13" s="4"/>
      <c r="M13" s="4"/>
      <c r="N13" s="4"/>
    </row>
    <row r="14" spans="1:20" ht="23.25" customHeight="1" x14ac:dyDescent="0.3">
      <c r="A14" s="40" t="s">
        <v>159</v>
      </c>
      <c r="B14" s="408" t="s">
        <v>179</v>
      </c>
      <c r="C14" s="408"/>
      <c r="D14" s="408"/>
      <c r="E14" s="408"/>
      <c r="F14" s="408"/>
      <c r="G14" s="25"/>
      <c r="H14" s="25"/>
      <c r="I14" s="25"/>
      <c r="J14" s="25"/>
      <c r="K14" s="25"/>
    </row>
    <row r="15" spans="1:20" ht="32.25" customHeight="1" x14ac:dyDescent="0.3">
      <c r="A15" s="40" t="s">
        <v>160</v>
      </c>
      <c r="B15" s="409" t="s">
        <v>241</v>
      </c>
      <c r="C15" s="409"/>
      <c r="D15" s="409"/>
      <c r="E15" s="409"/>
      <c r="F15" s="409"/>
      <c r="G15" s="26"/>
      <c r="H15" s="26"/>
      <c r="I15" s="26"/>
      <c r="J15" s="26"/>
      <c r="K15" s="26"/>
      <c r="L15" s="4"/>
      <c r="M15" s="4"/>
      <c r="N15" s="4"/>
    </row>
    <row r="16" spans="1:20" ht="33.75" customHeight="1" x14ac:dyDescent="0.3">
      <c r="A16" s="40" t="s">
        <v>182</v>
      </c>
      <c r="B16" s="410" t="s">
        <v>242</v>
      </c>
      <c r="C16" s="410"/>
      <c r="D16" s="410"/>
      <c r="E16" s="410"/>
      <c r="F16" s="410"/>
      <c r="G16" s="27"/>
      <c r="H16" s="27"/>
      <c r="I16" s="27"/>
      <c r="J16" s="27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1:11" ht="27" customHeight="1" x14ac:dyDescent="0.3">
      <c r="A17" s="40" t="s">
        <v>161</v>
      </c>
      <c r="B17" s="398" t="s">
        <v>249</v>
      </c>
      <c r="C17" s="398"/>
      <c r="D17" s="398"/>
      <c r="E17" s="398"/>
      <c r="F17" s="398"/>
      <c r="G17" s="29"/>
      <c r="H17" s="29"/>
      <c r="I17" s="29"/>
      <c r="J17" s="29"/>
      <c r="K17" s="29"/>
    </row>
    <row r="18" spans="1:11" ht="20.100000000000001" customHeight="1" x14ac:dyDescent="0.3">
      <c r="A18" s="40" t="s">
        <v>180</v>
      </c>
      <c r="B18" s="398" t="s">
        <v>243</v>
      </c>
      <c r="C18" s="398"/>
      <c r="D18" s="398"/>
      <c r="E18" s="398"/>
      <c r="F18" s="398"/>
      <c r="G18" s="29"/>
      <c r="H18" s="29"/>
      <c r="I18" s="29"/>
      <c r="J18" s="30"/>
      <c r="K18" s="30"/>
    </row>
    <row r="19" spans="1:11" ht="24.75" customHeight="1" x14ac:dyDescent="0.3">
      <c r="A19" s="40" t="s">
        <v>162</v>
      </c>
      <c r="B19" s="399" t="s">
        <v>244</v>
      </c>
      <c r="C19" s="399"/>
      <c r="D19" s="399"/>
      <c r="E19" s="399"/>
      <c r="F19" s="399"/>
      <c r="G19" s="37"/>
      <c r="H19" s="37"/>
      <c r="I19" s="37"/>
      <c r="J19" s="31"/>
      <c r="K19" s="31"/>
    </row>
    <row r="20" spans="1:11" ht="42" customHeight="1" x14ac:dyDescent="0.3">
      <c r="A20" s="40" t="s">
        <v>163</v>
      </c>
      <c r="B20" s="400" t="s">
        <v>250</v>
      </c>
      <c r="C20" s="400"/>
      <c r="D20" s="400"/>
      <c r="E20" s="400"/>
      <c r="F20" s="400"/>
      <c r="G20" s="38"/>
      <c r="H20" s="38"/>
      <c r="I20" s="38"/>
      <c r="J20" s="32"/>
      <c r="K20" s="32"/>
    </row>
    <row r="21" spans="1:11" ht="34.5" customHeight="1" x14ac:dyDescent="0.3">
      <c r="A21" s="40" t="s">
        <v>181</v>
      </c>
      <c r="B21" s="399" t="s">
        <v>255</v>
      </c>
      <c r="C21" s="399"/>
      <c r="D21" s="399"/>
      <c r="E21" s="399"/>
      <c r="F21" s="399"/>
      <c r="G21" s="37"/>
      <c r="H21" s="37"/>
      <c r="I21" s="37"/>
      <c r="J21" s="31"/>
      <c r="K21" s="31"/>
    </row>
    <row r="22" spans="1:11" ht="51.75" customHeight="1" x14ac:dyDescent="0.3">
      <c r="A22" s="40" t="s">
        <v>164</v>
      </c>
      <c r="B22" s="399" t="s">
        <v>256</v>
      </c>
      <c r="C22" s="399"/>
      <c r="D22" s="399"/>
      <c r="E22" s="399"/>
      <c r="F22" s="399"/>
      <c r="G22" s="37"/>
      <c r="H22" s="37"/>
      <c r="I22" s="37"/>
      <c r="J22" s="31"/>
      <c r="K22" s="31"/>
    </row>
    <row r="23" spans="1:11" ht="20.100000000000001" customHeight="1" x14ac:dyDescent="0.3">
      <c r="A23" s="40" t="s">
        <v>165</v>
      </c>
      <c r="B23" s="405" t="s">
        <v>245</v>
      </c>
      <c r="C23" s="405"/>
      <c r="D23" s="405"/>
      <c r="E23" s="405"/>
      <c r="F23" s="405"/>
      <c r="G23" s="39"/>
      <c r="H23" s="39"/>
      <c r="I23" s="39"/>
      <c r="J23" s="33"/>
      <c r="K23" s="33"/>
    </row>
    <row r="24" spans="1:11" ht="20.100000000000001" customHeight="1" x14ac:dyDescent="0.3">
      <c r="A24" s="40" t="s">
        <v>166</v>
      </c>
      <c r="B24" s="406" t="s">
        <v>246</v>
      </c>
      <c r="C24" s="406"/>
      <c r="D24" s="406"/>
      <c r="E24" s="406"/>
      <c r="F24" s="406"/>
      <c r="G24" s="26"/>
      <c r="H24" s="26"/>
      <c r="I24" s="26"/>
      <c r="J24" s="34"/>
      <c r="K24" s="34"/>
    </row>
    <row r="25" spans="1:11" ht="20.100000000000001" customHeight="1" x14ac:dyDescent="0.3">
      <c r="A25" s="40" t="s">
        <v>167</v>
      </c>
      <c r="B25" s="404" t="s">
        <v>247</v>
      </c>
      <c r="C25" s="404"/>
      <c r="D25" s="404"/>
      <c r="E25" s="404"/>
      <c r="F25" s="404"/>
      <c r="G25" s="26"/>
      <c r="H25" s="26"/>
      <c r="I25" s="26"/>
      <c r="J25" s="34"/>
      <c r="K25" s="34"/>
    </row>
  </sheetData>
  <mergeCells count="24"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7:F17"/>
    <mergeCell ref="B18:F18"/>
    <mergeCell ref="B19:F19"/>
    <mergeCell ref="B20:F20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11"/>
  <sheetViews>
    <sheetView view="pageBreakPreview" topLeftCell="A91" zoomScaleNormal="100" zoomScaleSheetLayoutView="100" workbookViewId="0">
      <selection activeCell="A90" sqref="A90"/>
    </sheetView>
  </sheetViews>
  <sheetFormatPr defaultRowHeight="15.6" x14ac:dyDescent="0.3"/>
  <cols>
    <col min="1" max="1" width="30.296875" customWidth="1"/>
    <col min="2" max="2" width="25.59765625" customWidth="1"/>
    <col min="3" max="3" width="35.59765625" customWidth="1"/>
    <col min="4" max="4" width="9.19921875" customWidth="1"/>
    <col min="5" max="5" width="8.296875" customWidth="1"/>
    <col min="6" max="6" width="10.796875" customWidth="1"/>
  </cols>
  <sheetData>
    <row r="1" spans="1:6" ht="39.6" customHeight="1" x14ac:dyDescent="0.3">
      <c r="A1" s="500" t="s">
        <v>226</v>
      </c>
      <c r="B1" s="500"/>
      <c r="C1" s="500"/>
      <c r="D1" s="500"/>
      <c r="E1" s="500"/>
      <c r="F1" s="500"/>
    </row>
    <row r="2" spans="1:6" ht="18.600000000000001" customHeight="1" thickBot="1" x14ac:dyDescent="0.35">
      <c r="A2" s="73" t="s">
        <v>22</v>
      </c>
      <c r="B2" s="60"/>
      <c r="C2" s="60"/>
      <c r="D2" s="60"/>
      <c r="E2" s="60"/>
      <c r="F2" s="60"/>
    </row>
    <row r="3" spans="1:6" ht="17.399999999999999" customHeight="1" thickBot="1" x14ac:dyDescent="0.35">
      <c r="A3" s="71" t="s">
        <v>25</v>
      </c>
      <c r="B3" s="49" t="s">
        <v>48</v>
      </c>
      <c r="C3" s="49" t="s">
        <v>99</v>
      </c>
      <c r="D3" s="49" t="s">
        <v>95</v>
      </c>
      <c r="E3" s="49" t="s">
        <v>75</v>
      </c>
      <c r="F3" s="50" t="s">
        <v>76</v>
      </c>
    </row>
    <row r="4" spans="1:6" ht="15.6" customHeight="1" x14ac:dyDescent="0.3">
      <c r="A4" s="314" t="s">
        <v>285</v>
      </c>
      <c r="B4" s="93" t="s">
        <v>286</v>
      </c>
      <c r="C4" s="314" t="s">
        <v>287</v>
      </c>
      <c r="D4" s="54" t="s">
        <v>288</v>
      </c>
      <c r="E4" s="51" t="s">
        <v>289</v>
      </c>
      <c r="F4" s="51" t="s">
        <v>290</v>
      </c>
    </row>
    <row r="5" spans="1:6" ht="16.2" customHeight="1" x14ac:dyDescent="0.3">
      <c r="A5" s="314" t="s">
        <v>285</v>
      </c>
      <c r="B5" s="129" t="s">
        <v>291</v>
      </c>
      <c r="C5" s="129" t="s">
        <v>292</v>
      </c>
      <c r="D5" s="51" t="s">
        <v>293</v>
      </c>
      <c r="E5" s="51" t="s">
        <v>289</v>
      </c>
      <c r="F5" s="51" t="s">
        <v>290</v>
      </c>
    </row>
    <row r="6" spans="1:6" ht="15" customHeight="1" x14ac:dyDescent="0.3">
      <c r="A6" s="314" t="s">
        <v>285</v>
      </c>
      <c r="B6" s="129" t="s">
        <v>291</v>
      </c>
      <c r="C6" s="129" t="s">
        <v>291</v>
      </c>
      <c r="D6" s="51" t="s">
        <v>293</v>
      </c>
      <c r="E6" s="51" t="s">
        <v>294</v>
      </c>
      <c r="F6" s="51" t="s">
        <v>290</v>
      </c>
    </row>
    <row r="7" spans="1:6" ht="15" customHeight="1" x14ac:dyDescent="0.3">
      <c r="A7" s="314" t="s">
        <v>285</v>
      </c>
      <c r="B7" s="129" t="s">
        <v>295</v>
      </c>
      <c r="C7" s="129" t="s">
        <v>296</v>
      </c>
      <c r="D7" s="51" t="s">
        <v>293</v>
      </c>
      <c r="E7" s="51" t="s">
        <v>289</v>
      </c>
      <c r="F7" s="51" t="s">
        <v>290</v>
      </c>
    </row>
    <row r="8" spans="1:6" ht="18.600000000000001" customHeight="1" x14ac:dyDescent="0.3">
      <c r="A8" s="314" t="s">
        <v>285</v>
      </c>
      <c r="B8" s="129" t="s">
        <v>295</v>
      </c>
      <c r="C8" s="129" t="s">
        <v>297</v>
      </c>
      <c r="D8" s="54" t="s">
        <v>288</v>
      </c>
      <c r="E8" s="51" t="s">
        <v>289</v>
      </c>
      <c r="F8" s="51" t="s">
        <v>290</v>
      </c>
    </row>
    <row r="9" spans="1:6" ht="16.2" customHeight="1" x14ac:dyDescent="0.3">
      <c r="A9" s="314" t="s">
        <v>285</v>
      </c>
      <c r="B9" s="129" t="s">
        <v>298</v>
      </c>
      <c r="C9" s="129" t="s">
        <v>299</v>
      </c>
      <c r="D9" s="54" t="s">
        <v>288</v>
      </c>
      <c r="E9" s="51" t="s">
        <v>289</v>
      </c>
      <c r="F9" s="51" t="s">
        <v>290</v>
      </c>
    </row>
    <row r="10" spans="1:6" ht="16.2" customHeight="1" x14ac:dyDescent="0.3">
      <c r="A10" s="129" t="s">
        <v>285</v>
      </c>
      <c r="B10" s="129" t="s">
        <v>300</v>
      </c>
      <c r="C10" s="129" t="s">
        <v>301</v>
      </c>
      <c r="D10" s="54" t="s">
        <v>293</v>
      </c>
      <c r="E10" s="51" t="s">
        <v>289</v>
      </c>
      <c r="F10" s="51" t="s">
        <v>290</v>
      </c>
    </row>
    <row r="11" spans="1:6" ht="18" customHeight="1" x14ac:dyDescent="0.3">
      <c r="A11" s="129" t="s">
        <v>285</v>
      </c>
      <c r="B11" s="129" t="s">
        <v>302</v>
      </c>
      <c r="C11" s="129" t="s">
        <v>302</v>
      </c>
      <c r="D11" s="51" t="s">
        <v>293</v>
      </c>
      <c r="E11" s="51" t="s">
        <v>289</v>
      </c>
      <c r="F11" s="51" t="s">
        <v>290</v>
      </c>
    </row>
    <row r="12" spans="1:6" ht="19.5" customHeight="1" x14ac:dyDescent="0.3">
      <c r="A12" s="129" t="s">
        <v>285</v>
      </c>
      <c r="B12" s="129" t="s">
        <v>303</v>
      </c>
      <c r="C12" s="129" t="s">
        <v>304</v>
      </c>
      <c r="D12" s="54" t="s">
        <v>288</v>
      </c>
      <c r="E12" s="51" t="s">
        <v>289</v>
      </c>
      <c r="F12" s="51" t="s">
        <v>290</v>
      </c>
    </row>
    <row r="13" spans="1:6" ht="19.5" customHeight="1" x14ac:dyDescent="0.3">
      <c r="A13" s="314" t="s">
        <v>305</v>
      </c>
      <c r="B13" s="330" t="s">
        <v>306</v>
      </c>
      <c r="C13" s="330" t="s">
        <v>306</v>
      </c>
      <c r="D13" s="323" t="s">
        <v>293</v>
      </c>
      <c r="E13" s="323" t="s">
        <v>289</v>
      </c>
      <c r="F13" s="323" t="s">
        <v>290</v>
      </c>
    </row>
    <row r="14" spans="1:6" ht="16.8" customHeight="1" x14ac:dyDescent="0.3">
      <c r="A14" s="314" t="s">
        <v>305</v>
      </c>
      <c r="B14" s="331" t="s">
        <v>307</v>
      </c>
      <c r="C14" s="331" t="s">
        <v>308</v>
      </c>
      <c r="D14" s="130" t="s">
        <v>293</v>
      </c>
      <c r="E14" s="323" t="s">
        <v>289</v>
      </c>
      <c r="F14" s="130" t="s">
        <v>290</v>
      </c>
    </row>
    <row r="15" spans="1:6" x14ac:dyDescent="0.3">
      <c r="A15" s="314" t="s">
        <v>305</v>
      </c>
      <c r="B15" s="129" t="s">
        <v>309</v>
      </c>
      <c r="C15" s="129" t="s">
        <v>310</v>
      </c>
      <c r="D15" s="54" t="s">
        <v>293</v>
      </c>
      <c r="E15" s="51" t="s">
        <v>311</v>
      </c>
      <c r="F15" s="54" t="s">
        <v>290</v>
      </c>
    </row>
    <row r="16" spans="1:6" x14ac:dyDescent="0.3">
      <c r="A16" s="314" t="s">
        <v>305</v>
      </c>
      <c r="B16" s="129" t="s">
        <v>309</v>
      </c>
      <c r="C16" s="331" t="s">
        <v>309</v>
      </c>
      <c r="D16" s="130" t="s">
        <v>293</v>
      </c>
      <c r="E16" s="323" t="s">
        <v>289</v>
      </c>
      <c r="F16" s="130" t="s">
        <v>290</v>
      </c>
    </row>
    <row r="17" spans="1:6" x14ac:dyDescent="0.3">
      <c r="A17" s="314" t="s">
        <v>305</v>
      </c>
      <c r="B17" s="129" t="s">
        <v>309</v>
      </c>
      <c r="C17" s="332" t="s">
        <v>312</v>
      </c>
      <c r="D17" s="130" t="s">
        <v>293</v>
      </c>
      <c r="E17" s="323" t="s">
        <v>289</v>
      </c>
      <c r="F17" s="130" t="s">
        <v>290</v>
      </c>
    </row>
    <row r="18" spans="1:6" x14ac:dyDescent="0.3">
      <c r="A18" s="314" t="s">
        <v>305</v>
      </c>
      <c r="B18" s="331" t="s">
        <v>313</v>
      </c>
      <c r="C18" s="332" t="s">
        <v>313</v>
      </c>
      <c r="D18" s="130" t="s">
        <v>293</v>
      </c>
      <c r="E18" s="323" t="s">
        <v>294</v>
      </c>
      <c r="F18" s="130" t="s">
        <v>290</v>
      </c>
    </row>
    <row r="19" spans="1:6" ht="18" customHeight="1" x14ac:dyDescent="0.3">
      <c r="A19" s="314" t="s">
        <v>314</v>
      </c>
      <c r="B19" s="314" t="s">
        <v>315</v>
      </c>
      <c r="C19" s="330" t="s">
        <v>315</v>
      </c>
      <c r="D19" s="323" t="s">
        <v>293</v>
      </c>
      <c r="E19" s="323" t="s">
        <v>311</v>
      </c>
      <c r="F19" s="323" t="s">
        <v>290</v>
      </c>
    </row>
    <row r="20" spans="1:6" ht="18" customHeight="1" x14ac:dyDescent="0.3">
      <c r="A20" s="129" t="s">
        <v>316</v>
      </c>
      <c r="B20" s="314" t="s">
        <v>298</v>
      </c>
      <c r="C20" s="314" t="s">
        <v>317</v>
      </c>
      <c r="D20" s="51" t="s">
        <v>293</v>
      </c>
      <c r="E20" s="51" t="s">
        <v>311</v>
      </c>
      <c r="F20" s="51" t="s">
        <v>290</v>
      </c>
    </row>
    <row r="21" spans="1:6" ht="15" customHeight="1" x14ac:dyDescent="0.3">
      <c r="A21" s="129" t="s">
        <v>316</v>
      </c>
      <c r="B21" s="96" t="s">
        <v>318</v>
      </c>
      <c r="C21" s="96" t="s">
        <v>319</v>
      </c>
      <c r="D21" s="54" t="s">
        <v>293</v>
      </c>
      <c r="E21" s="54" t="s">
        <v>294</v>
      </c>
      <c r="F21" s="54" t="s">
        <v>290</v>
      </c>
    </row>
    <row r="22" spans="1:6" ht="24.6" customHeight="1" x14ac:dyDescent="0.3">
      <c r="A22" s="129" t="s">
        <v>316</v>
      </c>
      <c r="B22" s="96" t="s">
        <v>318</v>
      </c>
      <c r="C22" s="96" t="s">
        <v>320</v>
      </c>
      <c r="D22" s="54" t="s">
        <v>288</v>
      </c>
      <c r="E22" s="54" t="s">
        <v>289</v>
      </c>
      <c r="F22" s="54" t="s">
        <v>290</v>
      </c>
    </row>
    <row r="23" spans="1:6" ht="27.6" customHeight="1" x14ac:dyDescent="0.3">
      <c r="A23" s="129" t="s">
        <v>316</v>
      </c>
      <c r="B23" s="96" t="s">
        <v>318</v>
      </c>
      <c r="C23" s="96" t="s">
        <v>321</v>
      </c>
      <c r="D23" s="54" t="s">
        <v>288</v>
      </c>
      <c r="E23" s="54" t="s">
        <v>322</v>
      </c>
      <c r="F23" s="54" t="s">
        <v>290</v>
      </c>
    </row>
    <row r="24" spans="1:6" ht="24.6" customHeight="1" x14ac:dyDescent="0.3">
      <c r="A24" s="129" t="s">
        <v>316</v>
      </c>
      <c r="B24" s="96" t="s">
        <v>318</v>
      </c>
      <c r="C24" s="96" t="s">
        <v>323</v>
      </c>
      <c r="D24" s="54" t="s">
        <v>288</v>
      </c>
      <c r="E24" s="54" t="s">
        <v>294</v>
      </c>
      <c r="F24" s="54" t="s">
        <v>290</v>
      </c>
    </row>
    <row r="25" spans="1:6" ht="26.4" x14ac:dyDescent="0.3">
      <c r="A25" s="129" t="s">
        <v>316</v>
      </c>
      <c r="B25" s="96" t="s">
        <v>324</v>
      </c>
      <c r="C25" s="96" t="s">
        <v>325</v>
      </c>
      <c r="D25" s="54" t="s">
        <v>288</v>
      </c>
      <c r="E25" s="54" t="s">
        <v>289</v>
      </c>
      <c r="F25" s="54" t="s">
        <v>290</v>
      </c>
    </row>
    <row r="26" spans="1:6" x14ac:dyDescent="0.3">
      <c r="A26" s="129" t="s">
        <v>316</v>
      </c>
      <c r="B26" s="96" t="s">
        <v>318</v>
      </c>
      <c r="C26" s="96" t="s">
        <v>326</v>
      </c>
      <c r="D26" s="54" t="s">
        <v>288</v>
      </c>
      <c r="E26" s="54" t="s">
        <v>289</v>
      </c>
      <c r="F26" s="54" t="s">
        <v>290</v>
      </c>
    </row>
    <row r="27" spans="1:6" x14ac:dyDescent="0.3">
      <c r="A27" s="129" t="s">
        <v>316</v>
      </c>
      <c r="B27" s="96" t="s">
        <v>318</v>
      </c>
      <c r="C27" s="96" t="s">
        <v>327</v>
      </c>
      <c r="D27" s="54" t="s">
        <v>288</v>
      </c>
      <c r="E27" s="54" t="s">
        <v>289</v>
      </c>
      <c r="F27" s="54" t="s">
        <v>290</v>
      </c>
    </row>
    <row r="28" spans="1:6" x14ac:dyDescent="0.3">
      <c r="A28" s="129" t="s">
        <v>316</v>
      </c>
      <c r="B28" s="96" t="s">
        <v>318</v>
      </c>
      <c r="C28" s="96" t="s">
        <v>328</v>
      </c>
      <c r="D28" s="54" t="s">
        <v>288</v>
      </c>
      <c r="E28" s="54" t="s">
        <v>289</v>
      </c>
      <c r="F28" s="54" t="s">
        <v>290</v>
      </c>
    </row>
    <row r="29" spans="1:6" x14ac:dyDescent="0.3">
      <c r="A29" s="129" t="s">
        <v>316</v>
      </c>
      <c r="B29" s="96" t="s">
        <v>318</v>
      </c>
      <c r="C29" s="96" t="s">
        <v>329</v>
      </c>
      <c r="D29" s="54" t="s">
        <v>288</v>
      </c>
      <c r="E29" s="54" t="s">
        <v>289</v>
      </c>
      <c r="F29" s="54" t="s">
        <v>290</v>
      </c>
    </row>
    <row r="30" spans="1:6" x14ac:dyDescent="0.3">
      <c r="A30" s="129" t="s">
        <v>316</v>
      </c>
      <c r="B30" s="96" t="s">
        <v>318</v>
      </c>
      <c r="C30" s="96" t="s">
        <v>330</v>
      </c>
      <c r="D30" s="54" t="s">
        <v>288</v>
      </c>
      <c r="E30" s="54" t="s">
        <v>331</v>
      </c>
      <c r="F30" s="54" t="s">
        <v>290</v>
      </c>
    </row>
    <row r="31" spans="1:6" x14ac:dyDescent="0.3">
      <c r="A31" s="129" t="s">
        <v>316</v>
      </c>
      <c r="B31" s="96" t="s">
        <v>318</v>
      </c>
      <c r="C31" s="96" t="s">
        <v>332</v>
      </c>
      <c r="D31" s="54" t="s">
        <v>288</v>
      </c>
      <c r="E31" s="54" t="s">
        <v>289</v>
      </c>
      <c r="F31" s="54" t="s">
        <v>290</v>
      </c>
    </row>
    <row r="32" spans="1:6" x14ac:dyDescent="0.3">
      <c r="A32" s="129" t="s">
        <v>316</v>
      </c>
      <c r="B32" s="96" t="s">
        <v>318</v>
      </c>
      <c r="C32" s="96" t="s">
        <v>333</v>
      </c>
      <c r="D32" s="54" t="s">
        <v>288</v>
      </c>
      <c r="E32" s="54" t="s">
        <v>289</v>
      </c>
      <c r="F32" s="54" t="s">
        <v>290</v>
      </c>
    </row>
    <row r="33" spans="1:6" x14ac:dyDescent="0.3">
      <c r="A33" s="129" t="s">
        <v>316</v>
      </c>
      <c r="B33" s="96" t="s">
        <v>318</v>
      </c>
      <c r="C33" s="96" t="s">
        <v>334</v>
      </c>
      <c r="D33" s="54" t="s">
        <v>288</v>
      </c>
      <c r="E33" s="54" t="s">
        <v>289</v>
      </c>
      <c r="F33" s="54" t="s">
        <v>290</v>
      </c>
    </row>
    <row r="34" spans="1:6" x14ac:dyDescent="0.3">
      <c r="A34" s="129" t="s">
        <v>316</v>
      </c>
      <c r="B34" s="96" t="s">
        <v>318</v>
      </c>
      <c r="C34" s="96" t="s">
        <v>335</v>
      </c>
      <c r="D34" s="54" t="s">
        <v>288</v>
      </c>
      <c r="E34" s="54" t="s">
        <v>289</v>
      </c>
      <c r="F34" s="54" t="s">
        <v>290</v>
      </c>
    </row>
    <row r="35" spans="1:6" x14ac:dyDescent="0.3">
      <c r="A35" s="129" t="s">
        <v>316</v>
      </c>
      <c r="B35" s="96" t="s">
        <v>318</v>
      </c>
      <c r="C35" s="96" t="s">
        <v>336</v>
      </c>
      <c r="D35" s="54" t="s">
        <v>288</v>
      </c>
      <c r="E35" s="54" t="s">
        <v>289</v>
      </c>
      <c r="F35" s="54" t="s">
        <v>290</v>
      </c>
    </row>
    <row r="36" spans="1:6" x14ac:dyDescent="0.3">
      <c r="A36" s="129" t="s">
        <v>316</v>
      </c>
      <c r="B36" s="96" t="s">
        <v>318</v>
      </c>
      <c r="C36" s="96" t="s">
        <v>337</v>
      </c>
      <c r="D36" s="54" t="s">
        <v>293</v>
      </c>
      <c r="E36" s="54" t="s">
        <v>289</v>
      </c>
      <c r="F36" s="54" t="s">
        <v>290</v>
      </c>
    </row>
    <row r="37" spans="1:6" ht="26.4" x14ac:dyDescent="0.3">
      <c r="A37" s="129" t="s">
        <v>316</v>
      </c>
      <c r="B37" s="96" t="s">
        <v>338</v>
      </c>
      <c r="C37" s="96" t="s">
        <v>339</v>
      </c>
      <c r="D37" s="54" t="s">
        <v>293</v>
      </c>
      <c r="E37" s="54" t="s">
        <v>289</v>
      </c>
      <c r="F37" s="54" t="s">
        <v>290</v>
      </c>
    </row>
    <row r="38" spans="1:6" x14ac:dyDescent="0.3">
      <c r="A38" s="129" t="s">
        <v>316</v>
      </c>
      <c r="B38" s="96" t="s">
        <v>318</v>
      </c>
      <c r="C38" s="96" t="s">
        <v>340</v>
      </c>
      <c r="D38" s="54" t="s">
        <v>293</v>
      </c>
      <c r="E38" s="54" t="s">
        <v>289</v>
      </c>
      <c r="F38" s="54" t="s">
        <v>290</v>
      </c>
    </row>
    <row r="39" spans="1:6" x14ac:dyDescent="0.3">
      <c r="A39" s="314" t="s">
        <v>341</v>
      </c>
      <c r="B39" s="331" t="s">
        <v>291</v>
      </c>
      <c r="C39" s="331" t="s">
        <v>342</v>
      </c>
      <c r="D39" s="130" t="s">
        <v>288</v>
      </c>
      <c r="E39" s="130" t="s">
        <v>289</v>
      </c>
      <c r="F39" s="130" t="s">
        <v>290</v>
      </c>
    </row>
    <row r="40" spans="1:6" x14ac:dyDescent="0.3">
      <c r="A40" s="314" t="s">
        <v>341</v>
      </c>
      <c r="B40" s="331" t="s">
        <v>309</v>
      </c>
      <c r="C40" s="331" t="s">
        <v>343</v>
      </c>
      <c r="D40" s="130" t="s">
        <v>344</v>
      </c>
      <c r="E40" s="130" t="s">
        <v>289</v>
      </c>
      <c r="F40" s="130" t="s">
        <v>290</v>
      </c>
    </row>
    <row r="41" spans="1:6" x14ac:dyDescent="0.3">
      <c r="A41" s="314" t="s">
        <v>341</v>
      </c>
      <c r="B41" s="331" t="s">
        <v>345</v>
      </c>
      <c r="C41" s="330" t="s">
        <v>346</v>
      </c>
      <c r="D41" s="323" t="s">
        <v>288</v>
      </c>
      <c r="E41" s="323" t="s">
        <v>289</v>
      </c>
      <c r="F41" s="323" t="s">
        <v>290</v>
      </c>
    </row>
    <row r="42" spans="1:6" x14ac:dyDescent="0.3">
      <c r="A42" s="308"/>
      <c r="B42" s="308"/>
      <c r="C42" s="308"/>
      <c r="D42" s="120"/>
      <c r="E42" s="120"/>
      <c r="F42" s="120"/>
    </row>
    <row r="43" spans="1:6" ht="16.2" thickBot="1" x14ac:dyDescent="0.35">
      <c r="A43" s="327" t="s">
        <v>23</v>
      </c>
      <c r="B43" s="308"/>
      <c r="C43" s="308"/>
      <c r="D43" s="120"/>
      <c r="E43" s="120"/>
      <c r="F43" s="120"/>
    </row>
    <row r="44" spans="1:6" ht="22.2" customHeight="1" thickBot="1" x14ac:dyDescent="0.35">
      <c r="A44" s="71" t="s">
        <v>25</v>
      </c>
      <c r="B44" s="49" t="s">
        <v>48</v>
      </c>
      <c r="C44" s="321" t="s">
        <v>99</v>
      </c>
      <c r="D44" s="321" t="s">
        <v>95</v>
      </c>
      <c r="E44" s="321" t="s">
        <v>75</v>
      </c>
      <c r="F44" s="322" t="s">
        <v>76</v>
      </c>
    </row>
    <row r="45" spans="1:6" x14ac:dyDescent="0.3">
      <c r="A45" s="314" t="s">
        <v>285</v>
      </c>
      <c r="B45" s="93" t="s">
        <v>286</v>
      </c>
      <c r="C45" s="314" t="s">
        <v>287</v>
      </c>
      <c r="D45" s="95" t="s">
        <v>288</v>
      </c>
      <c r="E45" s="51" t="s">
        <v>289</v>
      </c>
      <c r="F45" s="51" t="s">
        <v>347</v>
      </c>
    </row>
    <row r="46" spans="1:6" x14ac:dyDescent="0.3">
      <c r="A46" s="314" t="s">
        <v>285</v>
      </c>
      <c r="B46" s="129" t="s">
        <v>291</v>
      </c>
      <c r="C46" s="129" t="s">
        <v>292</v>
      </c>
      <c r="D46" s="95" t="s">
        <v>288</v>
      </c>
      <c r="E46" s="51" t="s">
        <v>289</v>
      </c>
      <c r="F46" s="51" t="s">
        <v>347</v>
      </c>
    </row>
    <row r="47" spans="1:6" x14ac:dyDescent="0.3">
      <c r="A47" s="314" t="s">
        <v>285</v>
      </c>
      <c r="B47" s="129" t="s">
        <v>291</v>
      </c>
      <c r="C47" s="129" t="s">
        <v>291</v>
      </c>
      <c r="D47" s="51" t="s">
        <v>293</v>
      </c>
      <c r="E47" s="51" t="s">
        <v>289</v>
      </c>
      <c r="F47" s="51" t="s">
        <v>347</v>
      </c>
    </row>
    <row r="48" spans="1:6" x14ac:dyDescent="0.3">
      <c r="A48" s="314" t="s">
        <v>285</v>
      </c>
      <c r="B48" s="129" t="s">
        <v>295</v>
      </c>
      <c r="C48" s="129" t="s">
        <v>296</v>
      </c>
      <c r="D48" s="51" t="s">
        <v>293</v>
      </c>
      <c r="E48" s="51" t="s">
        <v>289</v>
      </c>
      <c r="F48" s="51" t="s">
        <v>347</v>
      </c>
    </row>
    <row r="49" spans="1:6" x14ac:dyDescent="0.3">
      <c r="A49" s="314" t="s">
        <v>285</v>
      </c>
      <c r="B49" s="129" t="s">
        <v>295</v>
      </c>
      <c r="C49" s="129" t="s">
        <v>297</v>
      </c>
      <c r="D49" s="95" t="s">
        <v>288</v>
      </c>
      <c r="E49" s="51" t="s">
        <v>289</v>
      </c>
      <c r="F49" s="51" t="s">
        <v>347</v>
      </c>
    </row>
    <row r="50" spans="1:6" ht="26.4" x14ac:dyDescent="0.3">
      <c r="A50" s="129" t="s">
        <v>285</v>
      </c>
      <c r="B50" s="129" t="s">
        <v>298</v>
      </c>
      <c r="C50" s="96" t="s">
        <v>348</v>
      </c>
      <c r="D50" s="95" t="s">
        <v>288</v>
      </c>
      <c r="E50" s="51" t="s">
        <v>289</v>
      </c>
      <c r="F50" s="51" t="s">
        <v>347</v>
      </c>
    </row>
    <row r="51" spans="1:6" x14ac:dyDescent="0.3">
      <c r="A51" s="129" t="s">
        <v>285</v>
      </c>
      <c r="B51" s="129" t="s">
        <v>302</v>
      </c>
      <c r="C51" s="129" t="s">
        <v>302</v>
      </c>
      <c r="D51" s="51" t="s">
        <v>288</v>
      </c>
      <c r="E51" s="51" t="s">
        <v>289</v>
      </c>
      <c r="F51" s="51" t="s">
        <v>347</v>
      </c>
    </row>
    <row r="52" spans="1:6" ht="17.399999999999999" customHeight="1" x14ac:dyDescent="0.3">
      <c r="A52" s="129" t="s">
        <v>285</v>
      </c>
      <c r="B52" s="96" t="s">
        <v>303</v>
      </c>
      <c r="C52" s="129" t="s">
        <v>304</v>
      </c>
      <c r="D52" s="95" t="s">
        <v>288</v>
      </c>
      <c r="E52" s="51" t="s">
        <v>289</v>
      </c>
      <c r="F52" s="54" t="s">
        <v>347</v>
      </c>
    </row>
    <row r="53" spans="1:6" x14ac:dyDescent="0.3">
      <c r="A53" s="129" t="s">
        <v>285</v>
      </c>
      <c r="B53" s="129" t="s">
        <v>300</v>
      </c>
      <c r="C53" s="129" t="s">
        <v>301</v>
      </c>
      <c r="D53" s="92" t="s">
        <v>344</v>
      </c>
      <c r="E53" s="51" t="s">
        <v>289</v>
      </c>
      <c r="F53" s="51" t="s">
        <v>347</v>
      </c>
    </row>
    <row r="54" spans="1:6" x14ac:dyDescent="0.3">
      <c r="A54" s="314" t="s">
        <v>305</v>
      </c>
      <c r="B54" s="331" t="s">
        <v>307</v>
      </c>
      <c r="C54" s="331" t="s">
        <v>308</v>
      </c>
      <c r="D54" s="323" t="s">
        <v>293</v>
      </c>
      <c r="E54" s="323" t="s">
        <v>289</v>
      </c>
      <c r="F54" s="323" t="s">
        <v>347</v>
      </c>
    </row>
    <row r="55" spans="1:6" x14ac:dyDescent="0.3">
      <c r="A55" s="314" t="s">
        <v>305</v>
      </c>
      <c r="B55" s="331" t="s">
        <v>309</v>
      </c>
      <c r="C55" s="331" t="s">
        <v>309</v>
      </c>
      <c r="D55" s="130" t="s">
        <v>293</v>
      </c>
      <c r="E55" s="323" t="s">
        <v>289</v>
      </c>
      <c r="F55" s="130" t="s">
        <v>347</v>
      </c>
    </row>
    <row r="56" spans="1:6" x14ac:dyDescent="0.3">
      <c r="A56" s="314" t="s">
        <v>305</v>
      </c>
      <c r="B56" s="331" t="s">
        <v>309</v>
      </c>
      <c r="C56" s="332" t="s">
        <v>349</v>
      </c>
      <c r="D56" s="130" t="s">
        <v>293</v>
      </c>
      <c r="E56" s="323" t="s">
        <v>289</v>
      </c>
      <c r="F56" s="130" t="s">
        <v>347</v>
      </c>
    </row>
    <row r="57" spans="1:6" x14ac:dyDescent="0.3">
      <c r="A57" s="314" t="s">
        <v>305</v>
      </c>
      <c r="B57" s="331" t="s">
        <v>313</v>
      </c>
      <c r="C57" s="332" t="s">
        <v>313</v>
      </c>
      <c r="D57" s="130" t="s">
        <v>293</v>
      </c>
      <c r="E57" s="323" t="s">
        <v>311</v>
      </c>
      <c r="F57" s="324" t="s">
        <v>347</v>
      </c>
    </row>
    <row r="58" spans="1:6" x14ac:dyDescent="0.3">
      <c r="A58" s="314" t="s">
        <v>314</v>
      </c>
      <c r="B58" s="331" t="s">
        <v>315</v>
      </c>
      <c r="C58" s="330" t="s">
        <v>315</v>
      </c>
      <c r="D58" s="130" t="s">
        <v>293</v>
      </c>
      <c r="E58" s="323" t="s">
        <v>311</v>
      </c>
      <c r="F58" s="323" t="s">
        <v>347</v>
      </c>
    </row>
    <row r="59" spans="1:6" x14ac:dyDescent="0.3">
      <c r="A59" s="314" t="s">
        <v>316</v>
      </c>
      <c r="B59" s="331" t="s">
        <v>298</v>
      </c>
      <c r="C59" s="330" t="s">
        <v>350</v>
      </c>
      <c r="D59" s="130" t="s">
        <v>293</v>
      </c>
      <c r="E59" s="323" t="s">
        <v>311</v>
      </c>
      <c r="F59" s="323" t="s">
        <v>347</v>
      </c>
    </row>
    <row r="60" spans="1:6" x14ac:dyDescent="0.3">
      <c r="A60" s="129" t="s">
        <v>316</v>
      </c>
      <c r="B60" s="104" t="s">
        <v>318</v>
      </c>
      <c r="C60" s="96" t="s">
        <v>319</v>
      </c>
      <c r="D60" s="103" t="s">
        <v>293</v>
      </c>
      <c r="E60" s="103" t="s">
        <v>294</v>
      </c>
      <c r="F60" s="103" t="s">
        <v>347</v>
      </c>
    </row>
    <row r="61" spans="1:6" ht="26.4" x14ac:dyDescent="0.3">
      <c r="A61" s="129" t="s">
        <v>316</v>
      </c>
      <c r="B61" s="96" t="s">
        <v>318</v>
      </c>
      <c r="C61" s="96" t="s">
        <v>320</v>
      </c>
      <c r="D61" s="95" t="s">
        <v>288</v>
      </c>
      <c r="E61" s="95" t="s">
        <v>289</v>
      </c>
      <c r="F61" s="95" t="s">
        <v>347</v>
      </c>
    </row>
    <row r="62" spans="1:6" ht="26.4" x14ac:dyDescent="0.3">
      <c r="A62" s="129" t="s">
        <v>316</v>
      </c>
      <c r="B62" s="96" t="s">
        <v>318</v>
      </c>
      <c r="C62" s="96" t="s">
        <v>321</v>
      </c>
      <c r="D62" s="95" t="s">
        <v>288</v>
      </c>
      <c r="E62" s="95" t="s">
        <v>322</v>
      </c>
      <c r="F62" s="95" t="s">
        <v>347</v>
      </c>
    </row>
    <row r="63" spans="1:6" ht="26.4" x14ac:dyDescent="0.3">
      <c r="A63" s="129" t="s">
        <v>316</v>
      </c>
      <c r="B63" s="96" t="s">
        <v>318</v>
      </c>
      <c r="C63" s="96" t="s">
        <v>323</v>
      </c>
      <c r="D63" s="95" t="s">
        <v>288</v>
      </c>
      <c r="E63" s="95" t="s">
        <v>294</v>
      </c>
      <c r="F63" s="95" t="s">
        <v>347</v>
      </c>
    </row>
    <row r="64" spans="1:6" x14ac:dyDescent="0.3">
      <c r="A64" s="129" t="s">
        <v>316</v>
      </c>
      <c r="B64" s="96" t="s">
        <v>318</v>
      </c>
      <c r="C64" s="96" t="s">
        <v>325</v>
      </c>
      <c r="D64" s="95" t="s">
        <v>288</v>
      </c>
      <c r="E64" s="95" t="s">
        <v>289</v>
      </c>
      <c r="F64" s="95" t="s">
        <v>347</v>
      </c>
    </row>
    <row r="65" spans="1:6" x14ac:dyDescent="0.3">
      <c r="A65" s="129" t="s">
        <v>316</v>
      </c>
      <c r="B65" s="96" t="s">
        <v>318</v>
      </c>
      <c r="C65" s="96" t="s">
        <v>326</v>
      </c>
      <c r="D65" s="95" t="s">
        <v>288</v>
      </c>
      <c r="E65" s="95" t="s">
        <v>289</v>
      </c>
      <c r="F65" s="95" t="s">
        <v>347</v>
      </c>
    </row>
    <row r="66" spans="1:6" x14ac:dyDescent="0.3">
      <c r="A66" s="129" t="s">
        <v>316</v>
      </c>
      <c r="B66" s="96" t="s">
        <v>318</v>
      </c>
      <c r="C66" s="96" t="s">
        <v>327</v>
      </c>
      <c r="D66" s="95" t="s">
        <v>288</v>
      </c>
      <c r="E66" s="95" t="s">
        <v>289</v>
      </c>
      <c r="F66" s="95" t="s">
        <v>347</v>
      </c>
    </row>
    <row r="67" spans="1:6" x14ac:dyDescent="0.3">
      <c r="A67" s="129" t="s">
        <v>316</v>
      </c>
      <c r="B67" s="96" t="s">
        <v>318</v>
      </c>
      <c r="C67" s="96" t="s">
        <v>328</v>
      </c>
      <c r="D67" s="95" t="s">
        <v>288</v>
      </c>
      <c r="E67" s="95" t="s">
        <v>289</v>
      </c>
      <c r="F67" s="95" t="s">
        <v>347</v>
      </c>
    </row>
    <row r="68" spans="1:6" x14ac:dyDescent="0.3">
      <c r="A68" s="129" t="s">
        <v>316</v>
      </c>
      <c r="B68" s="96" t="s">
        <v>318</v>
      </c>
      <c r="C68" s="96" t="s">
        <v>329</v>
      </c>
      <c r="D68" s="95" t="s">
        <v>288</v>
      </c>
      <c r="E68" s="95" t="s">
        <v>289</v>
      </c>
      <c r="F68" s="95" t="s">
        <v>347</v>
      </c>
    </row>
    <row r="69" spans="1:6" x14ac:dyDescent="0.3">
      <c r="A69" s="129" t="s">
        <v>316</v>
      </c>
      <c r="B69" s="96" t="s">
        <v>318</v>
      </c>
      <c r="C69" s="96" t="s">
        <v>330</v>
      </c>
      <c r="D69" s="95" t="s">
        <v>288</v>
      </c>
      <c r="E69" s="95" t="s">
        <v>331</v>
      </c>
      <c r="F69" s="95" t="s">
        <v>347</v>
      </c>
    </row>
    <row r="70" spans="1:6" x14ac:dyDescent="0.3">
      <c r="A70" s="129" t="s">
        <v>316</v>
      </c>
      <c r="B70" s="96" t="s">
        <v>318</v>
      </c>
      <c r="C70" s="96" t="s">
        <v>332</v>
      </c>
      <c r="D70" s="95" t="s">
        <v>288</v>
      </c>
      <c r="E70" s="95" t="s">
        <v>289</v>
      </c>
      <c r="F70" s="95" t="s">
        <v>347</v>
      </c>
    </row>
    <row r="71" spans="1:6" x14ac:dyDescent="0.3">
      <c r="A71" s="129" t="s">
        <v>316</v>
      </c>
      <c r="B71" s="96" t="s">
        <v>318</v>
      </c>
      <c r="C71" s="96" t="s">
        <v>333</v>
      </c>
      <c r="D71" s="95" t="s">
        <v>288</v>
      </c>
      <c r="E71" s="95" t="s">
        <v>289</v>
      </c>
      <c r="F71" s="95" t="s">
        <v>347</v>
      </c>
    </row>
    <row r="72" spans="1:6" x14ac:dyDescent="0.3">
      <c r="A72" s="129" t="s">
        <v>316</v>
      </c>
      <c r="B72" s="96" t="s">
        <v>318</v>
      </c>
      <c r="C72" s="96" t="s">
        <v>334</v>
      </c>
      <c r="D72" s="95" t="s">
        <v>288</v>
      </c>
      <c r="E72" s="95" t="s">
        <v>289</v>
      </c>
      <c r="F72" s="95" t="s">
        <v>347</v>
      </c>
    </row>
    <row r="73" spans="1:6" x14ac:dyDescent="0.3">
      <c r="A73" s="129" t="s">
        <v>316</v>
      </c>
      <c r="B73" s="96" t="s">
        <v>318</v>
      </c>
      <c r="C73" s="96" t="s">
        <v>351</v>
      </c>
      <c r="D73" s="95" t="s">
        <v>288</v>
      </c>
      <c r="E73" s="95" t="s">
        <v>289</v>
      </c>
      <c r="F73" s="95" t="s">
        <v>347</v>
      </c>
    </row>
    <row r="74" spans="1:6" x14ac:dyDescent="0.3">
      <c r="A74" s="129" t="s">
        <v>316</v>
      </c>
      <c r="B74" s="96" t="s">
        <v>318</v>
      </c>
      <c r="C74" s="96" t="s">
        <v>352</v>
      </c>
      <c r="D74" s="95" t="s">
        <v>288</v>
      </c>
      <c r="E74" s="95" t="s">
        <v>289</v>
      </c>
      <c r="F74" s="95" t="s">
        <v>347</v>
      </c>
    </row>
    <row r="75" spans="1:6" x14ac:dyDescent="0.3">
      <c r="A75" s="129" t="s">
        <v>316</v>
      </c>
      <c r="B75" s="96" t="s">
        <v>318</v>
      </c>
      <c r="C75" s="96" t="s">
        <v>337</v>
      </c>
      <c r="D75" s="51" t="s">
        <v>293</v>
      </c>
      <c r="E75" s="95" t="s">
        <v>289</v>
      </c>
      <c r="F75" s="95" t="s">
        <v>347</v>
      </c>
    </row>
    <row r="76" spans="1:6" x14ac:dyDescent="0.3">
      <c r="A76" s="129" t="s">
        <v>316</v>
      </c>
      <c r="B76" s="96" t="s">
        <v>318</v>
      </c>
      <c r="C76" s="96" t="s">
        <v>353</v>
      </c>
      <c r="D76" s="51" t="s">
        <v>293</v>
      </c>
      <c r="E76" s="95" t="s">
        <v>289</v>
      </c>
      <c r="F76" s="95" t="s">
        <v>347</v>
      </c>
    </row>
    <row r="77" spans="1:6" x14ac:dyDescent="0.3">
      <c r="A77" s="129" t="s">
        <v>316</v>
      </c>
      <c r="B77" s="96" t="s">
        <v>318</v>
      </c>
      <c r="C77" s="96" t="s">
        <v>354</v>
      </c>
      <c r="D77" s="51" t="s">
        <v>293</v>
      </c>
      <c r="E77" s="95" t="s">
        <v>311</v>
      </c>
      <c r="F77" s="95" t="s">
        <v>347</v>
      </c>
    </row>
    <row r="78" spans="1:6" x14ac:dyDescent="0.3">
      <c r="A78" s="314" t="s">
        <v>341</v>
      </c>
      <c r="B78" s="330" t="s">
        <v>345</v>
      </c>
      <c r="C78" s="330" t="s">
        <v>355</v>
      </c>
      <c r="D78" s="323" t="s">
        <v>288</v>
      </c>
      <c r="E78" s="323" t="s">
        <v>289</v>
      </c>
      <c r="F78" s="323" t="s">
        <v>347</v>
      </c>
    </row>
    <row r="79" spans="1:6" x14ac:dyDescent="0.3">
      <c r="A79" s="314" t="s">
        <v>341</v>
      </c>
      <c r="B79" s="331" t="s">
        <v>291</v>
      </c>
      <c r="C79" s="331" t="s">
        <v>342</v>
      </c>
      <c r="D79" s="130" t="s">
        <v>288</v>
      </c>
      <c r="E79" s="130" t="s">
        <v>289</v>
      </c>
      <c r="F79" s="130" t="s">
        <v>347</v>
      </c>
    </row>
    <row r="80" spans="1:6" x14ac:dyDescent="0.3">
      <c r="A80" s="314" t="s">
        <v>341</v>
      </c>
      <c r="B80" s="331" t="s">
        <v>345</v>
      </c>
      <c r="C80" s="331" t="s">
        <v>356</v>
      </c>
      <c r="D80" s="130" t="s">
        <v>344</v>
      </c>
      <c r="E80" s="130" t="s">
        <v>289</v>
      </c>
      <c r="F80" s="130" t="s">
        <v>347</v>
      </c>
    </row>
    <row r="81" spans="1:6" x14ac:dyDescent="0.3">
      <c r="A81" s="314" t="s">
        <v>341</v>
      </c>
      <c r="B81" s="331" t="s">
        <v>309</v>
      </c>
      <c r="C81" s="331" t="s">
        <v>343</v>
      </c>
      <c r="D81" s="130" t="s">
        <v>344</v>
      </c>
      <c r="E81" s="130" t="s">
        <v>289</v>
      </c>
      <c r="F81" s="130" t="s">
        <v>347</v>
      </c>
    </row>
    <row r="82" spans="1:6" x14ac:dyDescent="0.3">
      <c r="A82" s="328"/>
      <c r="B82" s="328"/>
      <c r="C82" s="328"/>
      <c r="D82" s="285"/>
      <c r="E82" s="285"/>
      <c r="F82" s="285"/>
    </row>
    <row r="83" spans="1:6" x14ac:dyDescent="0.3">
      <c r="A83" s="308"/>
      <c r="B83" s="308"/>
      <c r="C83" s="308"/>
      <c r="D83" s="120"/>
      <c r="E83" s="120"/>
      <c r="F83" s="120"/>
    </row>
    <row r="84" spans="1:6" ht="16.2" thickBot="1" x14ac:dyDescent="0.35">
      <c r="A84" s="329" t="s">
        <v>77</v>
      </c>
      <c r="B84" s="328"/>
      <c r="C84" s="328"/>
      <c r="D84" s="285"/>
      <c r="E84" s="285"/>
      <c r="F84" s="285"/>
    </row>
    <row r="85" spans="1:6" ht="17.399999999999999" customHeight="1" thickBot="1" x14ac:dyDescent="0.35">
      <c r="A85" s="71" t="s">
        <v>25</v>
      </c>
      <c r="B85" s="49" t="s">
        <v>48</v>
      </c>
      <c r="C85" s="49" t="s">
        <v>99</v>
      </c>
      <c r="D85" s="49" t="s">
        <v>95</v>
      </c>
      <c r="E85" s="49" t="s">
        <v>75</v>
      </c>
      <c r="F85" s="50" t="s">
        <v>76</v>
      </c>
    </row>
    <row r="86" spans="1:6" x14ac:dyDescent="0.3">
      <c r="A86" s="325" t="s">
        <v>284</v>
      </c>
      <c r="B86" s="325" t="s">
        <v>284</v>
      </c>
      <c r="C86" s="326" t="s">
        <v>284</v>
      </c>
      <c r="D86" s="323" t="s">
        <v>284</v>
      </c>
      <c r="E86" s="323" t="s">
        <v>284</v>
      </c>
      <c r="F86" s="323" t="s">
        <v>284</v>
      </c>
    </row>
    <row r="87" spans="1:6" x14ac:dyDescent="0.3">
      <c r="A87" s="308"/>
      <c r="B87" s="308"/>
      <c r="C87" s="308"/>
      <c r="D87" s="120"/>
      <c r="E87" s="120"/>
      <c r="F87" s="120"/>
    </row>
    <row r="88" spans="1:6" ht="16.2" thickBot="1" x14ac:dyDescent="0.35">
      <c r="A88" s="327" t="s">
        <v>24</v>
      </c>
      <c r="B88" s="308"/>
      <c r="C88" s="308"/>
      <c r="D88" s="120"/>
      <c r="E88" s="120"/>
      <c r="F88" s="120"/>
    </row>
    <row r="89" spans="1:6" ht="16.2" customHeight="1" thickBot="1" x14ac:dyDescent="0.35">
      <c r="A89" s="71" t="s">
        <v>25</v>
      </c>
      <c r="B89" s="49" t="s">
        <v>48</v>
      </c>
      <c r="C89" s="49" t="s">
        <v>99</v>
      </c>
      <c r="D89" s="49" t="s">
        <v>95</v>
      </c>
      <c r="E89" s="49" t="s">
        <v>75</v>
      </c>
      <c r="F89" s="50" t="s">
        <v>76</v>
      </c>
    </row>
    <row r="90" spans="1:6" ht="15.6" customHeight="1" x14ac:dyDescent="0.3">
      <c r="A90" s="129" t="s">
        <v>285</v>
      </c>
      <c r="B90" s="330" t="s">
        <v>286</v>
      </c>
      <c r="C90" s="85" t="s">
        <v>357</v>
      </c>
      <c r="D90" s="323" t="s">
        <v>293</v>
      </c>
      <c r="E90" s="323" t="s">
        <v>289</v>
      </c>
      <c r="F90" s="323" t="s">
        <v>358</v>
      </c>
    </row>
    <row r="91" spans="1:6" x14ac:dyDescent="0.3">
      <c r="A91" s="129" t="s">
        <v>285</v>
      </c>
      <c r="B91" s="331" t="s">
        <v>291</v>
      </c>
      <c r="C91" s="331" t="s">
        <v>359</v>
      </c>
      <c r="D91" s="323" t="s">
        <v>293</v>
      </c>
      <c r="E91" s="323" t="s">
        <v>289</v>
      </c>
      <c r="F91" s="323" t="s">
        <v>358</v>
      </c>
    </row>
    <row r="92" spans="1:6" x14ac:dyDescent="0.3">
      <c r="A92" s="129" t="s">
        <v>285</v>
      </c>
      <c r="B92" s="129" t="s">
        <v>295</v>
      </c>
      <c r="C92" s="331" t="s">
        <v>360</v>
      </c>
      <c r="D92" s="323" t="s">
        <v>293</v>
      </c>
      <c r="E92" s="323" t="s">
        <v>289</v>
      </c>
      <c r="F92" s="323" t="s">
        <v>358</v>
      </c>
    </row>
    <row r="93" spans="1:6" x14ac:dyDescent="0.3">
      <c r="A93" s="129" t="s">
        <v>285</v>
      </c>
      <c r="B93" s="129" t="s">
        <v>295</v>
      </c>
      <c r="C93" s="331" t="s">
        <v>361</v>
      </c>
      <c r="D93" s="323" t="s">
        <v>293</v>
      </c>
      <c r="E93" s="323" t="s">
        <v>289</v>
      </c>
      <c r="F93" s="323" t="s">
        <v>358</v>
      </c>
    </row>
    <row r="94" spans="1:6" x14ac:dyDescent="0.3">
      <c r="A94" s="129" t="s">
        <v>285</v>
      </c>
      <c r="B94" s="331" t="s">
        <v>291</v>
      </c>
      <c r="C94" s="331" t="s">
        <v>362</v>
      </c>
      <c r="D94" s="323" t="s">
        <v>293</v>
      </c>
      <c r="E94" s="323" t="s">
        <v>289</v>
      </c>
      <c r="F94" s="323" t="s">
        <v>358</v>
      </c>
    </row>
    <row r="95" spans="1:6" x14ac:dyDescent="0.3">
      <c r="A95" s="129" t="s">
        <v>285</v>
      </c>
      <c r="B95" s="331" t="s">
        <v>291</v>
      </c>
      <c r="C95" s="331" t="s">
        <v>363</v>
      </c>
      <c r="D95" s="130" t="s">
        <v>293</v>
      </c>
      <c r="E95" s="323" t="s">
        <v>289</v>
      </c>
      <c r="F95" s="130" t="s">
        <v>358</v>
      </c>
    </row>
    <row r="96" spans="1:6" x14ac:dyDescent="0.3">
      <c r="A96" s="129" t="s">
        <v>285</v>
      </c>
      <c r="B96" s="330" t="s">
        <v>302</v>
      </c>
      <c r="C96" s="330" t="s">
        <v>364</v>
      </c>
      <c r="D96" s="323" t="s">
        <v>344</v>
      </c>
      <c r="E96" s="323" t="s">
        <v>289</v>
      </c>
      <c r="F96" s="323" t="s">
        <v>358</v>
      </c>
    </row>
    <row r="97" spans="1:6" x14ac:dyDescent="0.3">
      <c r="A97" s="93" t="s">
        <v>305</v>
      </c>
      <c r="B97" s="330" t="s">
        <v>309</v>
      </c>
      <c r="C97" s="330" t="s">
        <v>309</v>
      </c>
      <c r="D97" s="323" t="s">
        <v>293</v>
      </c>
      <c r="E97" s="323" t="s">
        <v>311</v>
      </c>
      <c r="F97" s="323" t="s">
        <v>358</v>
      </c>
    </row>
    <row r="98" spans="1:6" x14ac:dyDescent="0.3">
      <c r="A98" s="93" t="s">
        <v>305</v>
      </c>
      <c r="B98" s="331" t="s">
        <v>313</v>
      </c>
      <c r="C98" s="331" t="s">
        <v>313</v>
      </c>
      <c r="D98" s="130" t="s">
        <v>293</v>
      </c>
      <c r="E98" s="130" t="s">
        <v>311</v>
      </c>
      <c r="F98" s="130" t="s">
        <v>358</v>
      </c>
    </row>
    <row r="99" spans="1:6" x14ac:dyDescent="0.3">
      <c r="A99" s="93" t="s">
        <v>305</v>
      </c>
      <c r="B99" s="104" t="s">
        <v>307</v>
      </c>
      <c r="C99" s="331" t="s">
        <v>308</v>
      </c>
      <c r="D99" s="130" t="s">
        <v>293</v>
      </c>
      <c r="E99" s="130" t="s">
        <v>289</v>
      </c>
      <c r="F99" s="130" t="s">
        <v>358</v>
      </c>
    </row>
    <row r="100" spans="1:6" x14ac:dyDescent="0.3">
      <c r="A100" s="314" t="s">
        <v>314</v>
      </c>
      <c r="B100" s="330" t="s">
        <v>315</v>
      </c>
      <c r="C100" s="330" t="s">
        <v>365</v>
      </c>
      <c r="D100" s="323" t="s">
        <v>366</v>
      </c>
      <c r="E100" s="323" t="s">
        <v>311</v>
      </c>
      <c r="F100" s="323" t="s">
        <v>358</v>
      </c>
    </row>
    <row r="101" spans="1:6" x14ac:dyDescent="0.3">
      <c r="A101" s="314" t="s">
        <v>314</v>
      </c>
      <c r="B101" s="331" t="s">
        <v>315</v>
      </c>
      <c r="C101" s="331" t="s">
        <v>367</v>
      </c>
      <c r="D101" s="323" t="s">
        <v>293</v>
      </c>
      <c r="E101" s="323" t="s">
        <v>311</v>
      </c>
      <c r="F101" s="323" t="s">
        <v>358</v>
      </c>
    </row>
    <row r="102" spans="1:6" x14ac:dyDescent="0.3">
      <c r="A102" s="314" t="s">
        <v>314</v>
      </c>
      <c r="B102" s="331" t="s">
        <v>315</v>
      </c>
      <c r="C102" s="331" t="s">
        <v>368</v>
      </c>
      <c r="D102" s="323" t="s">
        <v>293</v>
      </c>
      <c r="E102" s="323" t="s">
        <v>311</v>
      </c>
      <c r="F102" s="323" t="s">
        <v>358</v>
      </c>
    </row>
    <row r="103" spans="1:6" x14ac:dyDescent="0.3">
      <c r="A103" s="314" t="s">
        <v>314</v>
      </c>
      <c r="B103" s="331" t="s">
        <v>315</v>
      </c>
      <c r="C103" s="331" t="s">
        <v>369</v>
      </c>
      <c r="D103" s="323" t="s">
        <v>293</v>
      </c>
      <c r="E103" s="323" t="s">
        <v>311</v>
      </c>
      <c r="F103" s="323" t="s">
        <v>358</v>
      </c>
    </row>
    <row r="104" spans="1:6" x14ac:dyDescent="0.3">
      <c r="A104" s="314" t="s">
        <v>314</v>
      </c>
      <c r="B104" s="331" t="s">
        <v>315</v>
      </c>
      <c r="C104" s="331" t="s">
        <v>370</v>
      </c>
      <c r="D104" s="323" t="s">
        <v>293</v>
      </c>
      <c r="E104" s="323" t="s">
        <v>311</v>
      </c>
      <c r="F104" s="323" t="s">
        <v>358</v>
      </c>
    </row>
    <row r="105" spans="1:6" x14ac:dyDescent="0.3">
      <c r="A105" s="129" t="s">
        <v>316</v>
      </c>
      <c r="B105" s="104" t="s">
        <v>318</v>
      </c>
      <c r="C105" s="331" t="s">
        <v>371</v>
      </c>
      <c r="D105" s="130" t="s">
        <v>293</v>
      </c>
      <c r="E105" s="130" t="s">
        <v>289</v>
      </c>
      <c r="F105" s="130" t="s">
        <v>358</v>
      </c>
    </row>
    <row r="106" spans="1:6" x14ac:dyDescent="0.3">
      <c r="A106" s="129" t="s">
        <v>316</v>
      </c>
      <c r="B106" s="104" t="s">
        <v>318</v>
      </c>
      <c r="C106" s="331" t="s">
        <v>372</v>
      </c>
      <c r="D106" s="130" t="s">
        <v>293</v>
      </c>
      <c r="E106" s="130" t="s">
        <v>311</v>
      </c>
      <c r="F106" s="130" t="s">
        <v>358</v>
      </c>
    </row>
    <row r="107" spans="1:6" x14ac:dyDescent="0.3">
      <c r="A107" s="129" t="s">
        <v>316</v>
      </c>
      <c r="B107" s="104" t="s">
        <v>318</v>
      </c>
      <c r="C107" s="331" t="s">
        <v>373</v>
      </c>
      <c r="D107" s="130" t="s">
        <v>293</v>
      </c>
      <c r="E107" s="130" t="s">
        <v>289</v>
      </c>
      <c r="F107" s="130" t="s">
        <v>358</v>
      </c>
    </row>
    <row r="108" spans="1:6" x14ac:dyDescent="0.3">
      <c r="A108" s="129" t="s">
        <v>316</v>
      </c>
      <c r="B108" s="104" t="s">
        <v>318</v>
      </c>
      <c r="C108" s="331" t="s">
        <v>374</v>
      </c>
      <c r="D108" s="130" t="s">
        <v>288</v>
      </c>
      <c r="E108" s="130" t="s">
        <v>289</v>
      </c>
      <c r="F108" s="130" t="s">
        <v>358</v>
      </c>
    </row>
    <row r="109" spans="1:6" x14ac:dyDescent="0.3">
      <c r="A109" s="129" t="s">
        <v>316</v>
      </c>
      <c r="B109" s="331" t="s">
        <v>298</v>
      </c>
      <c r="C109" s="331" t="s">
        <v>375</v>
      </c>
      <c r="D109" s="130" t="s">
        <v>293</v>
      </c>
      <c r="E109" s="130" t="s">
        <v>289</v>
      </c>
      <c r="F109" s="130" t="s">
        <v>358</v>
      </c>
    </row>
    <row r="110" spans="1:6" x14ac:dyDescent="0.3">
      <c r="A110" s="129" t="s">
        <v>316</v>
      </c>
      <c r="B110" s="104" t="s">
        <v>318</v>
      </c>
      <c r="C110" s="330" t="s">
        <v>376</v>
      </c>
      <c r="D110" s="323" t="s">
        <v>293</v>
      </c>
      <c r="E110" s="323" t="s">
        <v>289</v>
      </c>
      <c r="F110" s="323" t="s">
        <v>358</v>
      </c>
    </row>
    <row r="111" spans="1:6" x14ac:dyDescent="0.3">
      <c r="A111" s="129" t="s">
        <v>341</v>
      </c>
      <c r="B111" s="129" t="s">
        <v>355</v>
      </c>
      <c r="C111" s="314" t="s">
        <v>355</v>
      </c>
      <c r="D111" s="51" t="s">
        <v>344</v>
      </c>
      <c r="E111" s="51" t="s">
        <v>289</v>
      </c>
      <c r="F111" s="51" t="s">
        <v>358</v>
      </c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83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1"/>
  <sheetViews>
    <sheetView view="pageBreakPreview" zoomScaleNormal="130" zoomScaleSheetLayoutView="100" workbookViewId="0">
      <selection activeCell="A9" sqref="A9"/>
    </sheetView>
  </sheetViews>
  <sheetFormatPr defaultRowHeight="15.6" x14ac:dyDescent="0.3"/>
  <cols>
    <col min="1" max="1" width="19.3984375" customWidth="1"/>
    <col min="2" max="2" width="15.09765625" customWidth="1"/>
    <col min="3" max="3" width="19.8984375" customWidth="1"/>
    <col min="4" max="5" width="9.09765625" customWidth="1"/>
    <col min="6" max="6" width="9.5" customWidth="1"/>
    <col min="7" max="7" width="12" customWidth="1"/>
    <col min="8" max="8" width="12.8984375" customWidth="1"/>
    <col min="9" max="9" width="10.8984375" customWidth="1"/>
  </cols>
  <sheetData>
    <row r="1" spans="1:9" ht="45" customHeight="1" x14ac:dyDescent="0.35">
      <c r="A1" s="545" t="s">
        <v>227</v>
      </c>
      <c r="B1" s="545"/>
      <c r="C1" s="545"/>
      <c r="D1" s="545"/>
      <c r="E1" s="545"/>
      <c r="F1" s="545"/>
      <c r="G1" s="545"/>
      <c r="H1" s="545"/>
      <c r="I1" s="16"/>
    </row>
    <row r="2" spans="1:9" ht="29.25" customHeight="1" thickBot="1" x14ac:dyDescent="0.4">
      <c r="A2" s="385" t="s">
        <v>78</v>
      </c>
      <c r="B2" s="388"/>
      <c r="C2" s="388"/>
      <c r="D2" s="388"/>
      <c r="E2" s="388"/>
      <c r="F2" s="388"/>
      <c r="G2" s="388"/>
      <c r="H2" s="388"/>
      <c r="I2" s="13"/>
    </row>
    <row r="3" spans="1:9" ht="27" thickBot="1" x14ac:dyDescent="0.35">
      <c r="A3" s="71" t="s">
        <v>25</v>
      </c>
      <c r="B3" s="49" t="s">
        <v>21</v>
      </c>
      <c r="C3" s="49" t="s">
        <v>48</v>
      </c>
      <c r="D3" s="49" t="s">
        <v>99</v>
      </c>
      <c r="E3" s="49" t="s">
        <v>95</v>
      </c>
      <c r="F3" s="49" t="s">
        <v>75</v>
      </c>
      <c r="G3" s="49" t="s">
        <v>76</v>
      </c>
      <c r="H3" s="50" t="s">
        <v>79</v>
      </c>
      <c r="I3" s="15"/>
    </row>
    <row r="4" spans="1:9" x14ac:dyDescent="0.3">
      <c r="A4" s="92" t="s">
        <v>284</v>
      </c>
      <c r="B4" s="92"/>
      <c r="C4" s="92"/>
      <c r="D4" s="92"/>
      <c r="E4" s="92"/>
      <c r="F4" s="92"/>
      <c r="G4" s="92"/>
      <c r="H4" s="92"/>
      <c r="I4" s="15"/>
    </row>
    <row r="5" spans="1:9" x14ac:dyDescent="0.3">
      <c r="A5" s="92"/>
      <c r="B5" s="92"/>
      <c r="C5" s="92"/>
      <c r="D5" s="92"/>
      <c r="E5" s="92"/>
      <c r="F5" s="92"/>
      <c r="G5" s="92"/>
      <c r="H5" s="92"/>
      <c r="I5" s="15"/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4"/>
    </row>
    <row r="7" spans="1:9" ht="24.75" customHeight="1" thickBot="1" x14ac:dyDescent="0.35">
      <c r="A7" s="73" t="s">
        <v>115</v>
      </c>
      <c r="B7" s="60"/>
      <c r="C7" s="60"/>
      <c r="D7" s="60"/>
      <c r="E7" s="60"/>
      <c r="F7" s="60"/>
      <c r="G7" s="60"/>
      <c r="H7" s="60"/>
      <c r="I7" s="4"/>
    </row>
    <row r="8" spans="1:9" ht="53.4" thickBot="1" x14ac:dyDescent="0.35">
      <c r="A8" s="71" t="s">
        <v>25</v>
      </c>
      <c r="B8" s="49" t="s">
        <v>21</v>
      </c>
      <c r="C8" s="49" t="s">
        <v>48</v>
      </c>
      <c r="D8" s="49" t="s">
        <v>99</v>
      </c>
      <c r="E8" s="49" t="s">
        <v>95</v>
      </c>
      <c r="F8" s="49" t="s">
        <v>75</v>
      </c>
      <c r="G8" s="49" t="s">
        <v>76</v>
      </c>
      <c r="H8" s="50" t="s">
        <v>114</v>
      </c>
      <c r="I8" s="14"/>
    </row>
    <row r="9" spans="1:9" x14ac:dyDescent="0.3">
      <c r="A9" s="92" t="s">
        <v>284</v>
      </c>
      <c r="B9" s="92"/>
      <c r="C9" s="92"/>
      <c r="D9" s="92"/>
      <c r="E9" s="92"/>
      <c r="F9" s="92"/>
      <c r="G9" s="92"/>
      <c r="H9" s="92"/>
      <c r="I9" s="14"/>
    </row>
    <row r="10" spans="1:9" x14ac:dyDescent="0.3">
      <c r="A10" s="95"/>
      <c r="B10" s="95"/>
      <c r="C10" s="95"/>
      <c r="D10" s="95"/>
      <c r="E10" s="95"/>
      <c r="F10" s="95"/>
      <c r="G10" s="95"/>
      <c r="H10" s="95"/>
      <c r="I10" s="14"/>
    </row>
    <row r="11" spans="1:9" x14ac:dyDescent="0.3">
      <c r="H11" s="9"/>
      <c r="I11" s="4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2"/>
  <sheetViews>
    <sheetView view="pageBreakPreview" zoomScaleNormal="100" zoomScaleSheetLayoutView="100" workbookViewId="0">
      <selection activeCell="E21" sqref="E21"/>
    </sheetView>
  </sheetViews>
  <sheetFormatPr defaultRowHeight="15.6" x14ac:dyDescent="0.3"/>
  <cols>
    <col min="1" max="1" width="31.5" customWidth="1"/>
    <col min="2" max="2" width="48.09765625" customWidth="1"/>
  </cols>
  <sheetData>
    <row r="1" spans="1:2" ht="50.25" customHeight="1" thickBot="1" x14ac:dyDescent="0.35">
      <c r="A1" s="500" t="s">
        <v>251</v>
      </c>
      <c r="B1" s="500"/>
    </row>
    <row r="2" spans="1:2" s="1" customFormat="1" ht="16.2" thickBot="1" x14ac:dyDescent="0.35">
      <c r="A2" s="76" t="s">
        <v>25</v>
      </c>
      <c r="B2" s="77" t="s">
        <v>257</v>
      </c>
    </row>
    <row r="3" spans="1:2" s="1" customFormat="1" x14ac:dyDescent="0.3">
      <c r="A3" s="55" t="s">
        <v>417</v>
      </c>
      <c r="B3" s="55" t="s">
        <v>418</v>
      </c>
    </row>
    <row r="4" spans="1:2" s="1" customFormat="1" x14ac:dyDescent="0.3">
      <c r="A4" s="55" t="s">
        <v>417</v>
      </c>
      <c r="B4" s="55" t="s">
        <v>419</v>
      </c>
    </row>
    <row r="5" spans="1:2" s="1" customFormat="1" x14ac:dyDescent="0.3">
      <c r="A5" s="55" t="s">
        <v>417</v>
      </c>
      <c r="B5" s="55" t="s">
        <v>420</v>
      </c>
    </row>
    <row r="6" spans="1:2" s="1" customFormat="1" x14ac:dyDescent="0.3">
      <c r="A6" s="55" t="s">
        <v>417</v>
      </c>
      <c r="B6" s="55" t="s">
        <v>421</v>
      </c>
    </row>
    <row r="7" spans="1:2" x14ac:dyDescent="0.3">
      <c r="A7" s="55" t="s">
        <v>417</v>
      </c>
      <c r="B7" s="55" t="s">
        <v>422</v>
      </c>
    </row>
    <row r="8" spans="1:2" x14ac:dyDescent="0.3">
      <c r="A8" s="55" t="s">
        <v>417</v>
      </c>
      <c r="B8" s="55" t="s">
        <v>423</v>
      </c>
    </row>
    <row r="9" spans="1:2" x14ac:dyDescent="0.3">
      <c r="A9" s="52" t="s">
        <v>259</v>
      </c>
      <c r="B9" s="52" t="s">
        <v>424</v>
      </c>
    </row>
    <row r="10" spans="1:2" x14ac:dyDescent="0.3">
      <c r="A10" s="52" t="s">
        <v>259</v>
      </c>
      <c r="B10" s="52" t="s">
        <v>425</v>
      </c>
    </row>
    <row r="11" spans="1:2" x14ac:dyDescent="0.3">
      <c r="A11" s="52" t="s">
        <v>259</v>
      </c>
      <c r="B11" s="52" t="s">
        <v>426</v>
      </c>
    </row>
    <row r="12" spans="1:2" x14ac:dyDescent="0.3">
      <c r="A12" s="52" t="s">
        <v>259</v>
      </c>
      <c r="B12" s="55" t="s">
        <v>427</v>
      </c>
    </row>
    <row r="13" spans="1:2" x14ac:dyDescent="0.3">
      <c r="A13" s="52" t="s">
        <v>259</v>
      </c>
      <c r="B13" s="55" t="s">
        <v>428</v>
      </c>
    </row>
    <row r="14" spans="1:2" x14ac:dyDescent="0.3">
      <c r="A14" s="52" t="s">
        <v>429</v>
      </c>
      <c r="B14" s="52" t="s">
        <v>430</v>
      </c>
    </row>
    <row r="15" spans="1:2" x14ac:dyDescent="0.3">
      <c r="A15" s="52" t="s">
        <v>429</v>
      </c>
      <c r="B15" s="55" t="s">
        <v>431</v>
      </c>
    </row>
    <row r="16" spans="1:2" x14ac:dyDescent="0.3">
      <c r="A16" s="52" t="s">
        <v>429</v>
      </c>
      <c r="B16" s="55" t="s">
        <v>432</v>
      </c>
    </row>
    <row r="17" spans="1:2" x14ac:dyDescent="0.3">
      <c r="A17" s="52" t="s">
        <v>260</v>
      </c>
      <c r="B17" s="52" t="s">
        <v>433</v>
      </c>
    </row>
    <row r="18" spans="1:2" x14ac:dyDescent="0.3">
      <c r="A18" s="55" t="s">
        <v>260</v>
      </c>
      <c r="B18" s="55" t="s">
        <v>419</v>
      </c>
    </row>
    <row r="19" spans="1:2" x14ac:dyDescent="0.3">
      <c r="A19" s="55" t="s">
        <v>261</v>
      </c>
      <c r="B19" s="55" t="s">
        <v>434</v>
      </c>
    </row>
    <row r="20" spans="1:2" x14ac:dyDescent="0.3">
      <c r="A20" s="55" t="s">
        <v>261</v>
      </c>
      <c r="B20" s="55" t="s">
        <v>435</v>
      </c>
    </row>
    <row r="21" spans="1:2" x14ac:dyDescent="0.3">
      <c r="A21" s="52" t="s">
        <v>261</v>
      </c>
      <c r="B21" s="52" t="s">
        <v>436</v>
      </c>
    </row>
    <row r="22" spans="1:2" x14ac:dyDescent="0.3">
      <c r="A22" s="55" t="s">
        <v>261</v>
      </c>
      <c r="B22" s="55" t="s">
        <v>437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9"/>
  <sheetViews>
    <sheetView view="pageBreakPreview" zoomScaleNormal="100" zoomScaleSheetLayoutView="100" workbookViewId="0">
      <selection activeCell="D3" sqref="D3"/>
    </sheetView>
  </sheetViews>
  <sheetFormatPr defaultRowHeight="15.6" x14ac:dyDescent="0.3"/>
  <cols>
    <col min="1" max="1" width="25.3984375" customWidth="1"/>
    <col min="2" max="2" width="26.3984375" customWidth="1"/>
    <col min="3" max="3" width="34.69921875" customWidth="1"/>
    <col min="4" max="4" width="30.69921875" customWidth="1"/>
  </cols>
  <sheetData>
    <row r="1" spans="1:3" ht="78.75" customHeight="1" x14ac:dyDescent="0.3">
      <c r="A1" s="500" t="s">
        <v>253</v>
      </c>
      <c r="B1" s="500"/>
      <c r="C1" s="500"/>
    </row>
    <row r="2" spans="1:3" ht="24" customHeight="1" thickBot="1" x14ac:dyDescent="0.35">
      <c r="A2" s="546" t="s">
        <v>252</v>
      </c>
      <c r="B2" s="546"/>
      <c r="C2" s="385"/>
    </row>
    <row r="3" spans="1:3" ht="27.6" thickBot="1" x14ac:dyDescent="0.35">
      <c r="A3" s="386" t="s">
        <v>25</v>
      </c>
      <c r="B3" s="77" t="s">
        <v>257</v>
      </c>
      <c r="C3" s="387" t="s">
        <v>79</v>
      </c>
    </row>
    <row r="4" spans="1:3" x14ac:dyDescent="0.3">
      <c r="A4" s="51" t="s">
        <v>284</v>
      </c>
      <c r="B4" s="51" t="s">
        <v>284</v>
      </c>
      <c r="C4" s="51" t="s">
        <v>284</v>
      </c>
    </row>
    <row r="5" spans="1:3" x14ac:dyDescent="0.3">
      <c r="A5" s="60"/>
      <c r="B5" s="60"/>
      <c r="C5" s="60"/>
    </row>
    <row r="6" spans="1:3" ht="16.2" thickBot="1" x14ac:dyDescent="0.35">
      <c r="A6" s="73" t="s">
        <v>254</v>
      </c>
      <c r="B6" s="60"/>
      <c r="C6" s="60"/>
    </row>
    <row r="7" spans="1:3" ht="27.6" thickBot="1" x14ac:dyDescent="0.35">
      <c r="A7" s="386" t="s">
        <v>25</v>
      </c>
      <c r="B7" s="77" t="s">
        <v>257</v>
      </c>
      <c r="C7" s="387" t="s">
        <v>100</v>
      </c>
    </row>
    <row r="8" spans="1:3" x14ac:dyDescent="0.3">
      <c r="A8" s="51" t="s">
        <v>284</v>
      </c>
      <c r="B8" s="51" t="s">
        <v>284</v>
      </c>
      <c r="C8" s="51" t="s">
        <v>284</v>
      </c>
    </row>
    <row r="9" spans="1:3" x14ac:dyDescent="0.3">
      <c r="C9" s="9"/>
    </row>
  </sheetData>
  <mergeCells count="2">
    <mergeCell ref="A1:C1"/>
    <mergeCell ref="A2:B2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113"/>
  <sheetViews>
    <sheetView view="pageBreakPreview" zoomScale="90" zoomScaleNormal="100" zoomScaleSheetLayoutView="90" workbookViewId="0">
      <selection activeCell="G33" sqref="G33"/>
    </sheetView>
  </sheetViews>
  <sheetFormatPr defaultRowHeight="15.6" x14ac:dyDescent="0.3"/>
  <cols>
    <col min="1" max="1" width="3.69921875" customWidth="1"/>
    <col min="2" max="2" width="6.59765625" customWidth="1"/>
    <col min="3" max="3" width="12.69921875" customWidth="1"/>
    <col min="4" max="4" width="6" customWidth="1"/>
    <col min="5" max="5" width="5.19921875" customWidth="1"/>
    <col min="6" max="6" width="12.796875" customWidth="1"/>
    <col min="7" max="7" width="16.796875" customWidth="1"/>
    <col min="8" max="8" width="43.09765625" customWidth="1"/>
    <col min="9" max="9" width="10.09765625" customWidth="1"/>
    <col min="10" max="10" width="11.19921875" customWidth="1"/>
    <col min="11" max="11" width="11.59765625" customWidth="1"/>
    <col min="12" max="12" width="10.5" customWidth="1"/>
  </cols>
  <sheetData>
    <row r="1" spans="1:12" ht="18" thickBot="1" x14ac:dyDescent="0.35">
      <c r="A1" s="465" t="s">
        <v>228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</row>
    <row r="2" spans="1:12" ht="133.80000000000001" customHeight="1" thickBot="1" x14ac:dyDescent="0.35">
      <c r="A2" s="80" t="s">
        <v>101</v>
      </c>
      <c r="B2" s="334" t="s">
        <v>25</v>
      </c>
      <c r="C2" s="334" t="s">
        <v>151</v>
      </c>
      <c r="D2" s="334" t="s">
        <v>154</v>
      </c>
      <c r="E2" s="334" t="s">
        <v>153</v>
      </c>
      <c r="F2" s="334" t="s">
        <v>102</v>
      </c>
      <c r="G2" s="334" t="s">
        <v>103</v>
      </c>
      <c r="H2" s="334" t="s">
        <v>89</v>
      </c>
      <c r="I2" s="334" t="s">
        <v>104</v>
      </c>
      <c r="J2" s="334" t="s">
        <v>105</v>
      </c>
      <c r="K2" s="334" t="s">
        <v>106</v>
      </c>
      <c r="L2" s="335" t="s">
        <v>107</v>
      </c>
    </row>
    <row r="3" spans="1:12" ht="26.4" x14ac:dyDescent="0.3">
      <c r="A3" s="54">
        <v>1</v>
      </c>
      <c r="B3" s="83" t="s">
        <v>438</v>
      </c>
      <c r="C3" s="51" t="s">
        <v>439</v>
      </c>
      <c r="D3" s="51" t="s">
        <v>440</v>
      </c>
      <c r="E3" s="51" t="s">
        <v>288</v>
      </c>
      <c r="F3" s="84" t="s">
        <v>441</v>
      </c>
      <c r="G3" s="85" t="s">
        <v>442</v>
      </c>
      <c r="H3" s="85" t="s">
        <v>443</v>
      </c>
      <c r="I3" s="84" t="s">
        <v>444</v>
      </c>
      <c r="J3" s="86">
        <v>781</v>
      </c>
      <c r="K3" s="52"/>
      <c r="L3" s="92" t="s">
        <v>445</v>
      </c>
    </row>
    <row r="4" spans="1:12" ht="26.4" x14ac:dyDescent="0.3">
      <c r="A4" s="54">
        <v>2</v>
      </c>
      <c r="B4" s="88" t="s">
        <v>438</v>
      </c>
      <c r="C4" s="51" t="s">
        <v>439</v>
      </c>
      <c r="D4" s="54" t="s">
        <v>440</v>
      </c>
      <c r="E4" s="54" t="s">
        <v>288</v>
      </c>
      <c r="F4" s="89" t="s">
        <v>446</v>
      </c>
      <c r="G4" s="90" t="s">
        <v>447</v>
      </c>
      <c r="H4" s="90" t="s">
        <v>448</v>
      </c>
      <c r="I4" s="89" t="s">
        <v>449</v>
      </c>
      <c r="J4" s="86">
        <v>9056</v>
      </c>
      <c r="K4" s="55"/>
      <c r="L4" s="91"/>
    </row>
    <row r="5" spans="1:12" ht="26.4" x14ac:dyDescent="0.3">
      <c r="A5" s="54">
        <v>3</v>
      </c>
      <c r="B5" s="83" t="s">
        <v>438</v>
      </c>
      <c r="C5" s="51" t="s">
        <v>439</v>
      </c>
      <c r="D5" s="51" t="s">
        <v>440</v>
      </c>
      <c r="E5" s="51" t="s">
        <v>288</v>
      </c>
      <c r="F5" s="92" t="s">
        <v>450</v>
      </c>
      <c r="G5" s="93" t="s">
        <v>451</v>
      </c>
      <c r="H5" s="93" t="s">
        <v>452</v>
      </c>
      <c r="I5" s="92" t="s">
        <v>444</v>
      </c>
      <c r="J5" s="86">
        <v>2381</v>
      </c>
      <c r="K5" s="55"/>
      <c r="L5" s="91"/>
    </row>
    <row r="6" spans="1:12" ht="26.4" x14ac:dyDescent="0.3">
      <c r="A6" s="54">
        <v>4</v>
      </c>
      <c r="B6" s="88" t="s">
        <v>438</v>
      </c>
      <c r="C6" s="51" t="s">
        <v>439</v>
      </c>
      <c r="D6" s="54" t="s">
        <v>440</v>
      </c>
      <c r="E6" s="54" t="s">
        <v>288</v>
      </c>
      <c r="F6" s="92" t="s">
        <v>453</v>
      </c>
      <c r="G6" s="93" t="s">
        <v>454</v>
      </c>
      <c r="H6" s="93" t="s">
        <v>455</v>
      </c>
      <c r="I6" s="92" t="s">
        <v>456</v>
      </c>
      <c r="J6" s="86">
        <v>3306</v>
      </c>
      <c r="K6" s="55"/>
      <c r="L6" s="91"/>
    </row>
    <row r="7" spans="1:12" ht="26.4" x14ac:dyDescent="0.3">
      <c r="A7" s="54">
        <v>5</v>
      </c>
      <c r="B7" s="83" t="s">
        <v>438</v>
      </c>
      <c r="C7" s="51" t="s">
        <v>439</v>
      </c>
      <c r="D7" s="51" t="s">
        <v>440</v>
      </c>
      <c r="E7" s="51" t="s">
        <v>288</v>
      </c>
      <c r="F7" s="92" t="s">
        <v>457</v>
      </c>
      <c r="G7" s="93" t="s">
        <v>458</v>
      </c>
      <c r="H7" s="93" t="s">
        <v>459</v>
      </c>
      <c r="I7" s="92" t="s">
        <v>456</v>
      </c>
      <c r="J7" s="86">
        <v>5192</v>
      </c>
      <c r="K7" s="55"/>
      <c r="L7" s="91"/>
    </row>
    <row r="8" spans="1:12" ht="26.4" x14ac:dyDescent="0.3">
      <c r="A8" s="54">
        <v>6</v>
      </c>
      <c r="B8" s="88" t="s">
        <v>438</v>
      </c>
      <c r="C8" s="51" t="s">
        <v>439</v>
      </c>
      <c r="D8" s="54" t="s">
        <v>440</v>
      </c>
      <c r="E8" s="54" t="s">
        <v>288</v>
      </c>
      <c r="F8" s="92" t="s">
        <v>460</v>
      </c>
      <c r="G8" s="93" t="s">
        <v>461</v>
      </c>
      <c r="H8" s="93" t="s">
        <v>462</v>
      </c>
      <c r="I8" s="92" t="s">
        <v>463</v>
      </c>
      <c r="J8" s="86">
        <v>5961</v>
      </c>
      <c r="K8" s="55"/>
      <c r="L8" s="91"/>
    </row>
    <row r="9" spans="1:12" ht="39.6" x14ac:dyDescent="0.3">
      <c r="A9" s="54">
        <v>7</v>
      </c>
      <c r="B9" s="83" t="s">
        <v>438</v>
      </c>
      <c r="C9" s="51" t="s">
        <v>439</v>
      </c>
      <c r="D9" s="51" t="s">
        <v>440</v>
      </c>
      <c r="E9" s="51" t="s">
        <v>288</v>
      </c>
      <c r="F9" s="84" t="s">
        <v>464</v>
      </c>
      <c r="G9" s="85" t="s">
        <v>465</v>
      </c>
      <c r="H9" s="85" t="s">
        <v>466</v>
      </c>
      <c r="I9" s="84" t="s">
        <v>456</v>
      </c>
      <c r="J9" s="86">
        <v>2377</v>
      </c>
      <c r="K9" s="55"/>
      <c r="L9" s="95" t="s">
        <v>467</v>
      </c>
    </row>
    <row r="10" spans="1:12" ht="27.6" customHeight="1" x14ac:dyDescent="0.3">
      <c r="A10" s="54">
        <v>8</v>
      </c>
      <c r="B10" s="88" t="s">
        <v>438</v>
      </c>
      <c r="C10" s="51" t="s">
        <v>439</v>
      </c>
      <c r="D10" s="54" t="s">
        <v>440</v>
      </c>
      <c r="E10" s="54" t="s">
        <v>288</v>
      </c>
      <c r="F10" s="92" t="s">
        <v>468</v>
      </c>
      <c r="G10" s="93" t="s">
        <v>469</v>
      </c>
      <c r="H10" s="93" t="s">
        <v>470</v>
      </c>
      <c r="I10" s="92" t="s">
        <v>463</v>
      </c>
      <c r="J10" s="86">
        <v>3414</v>
      </c>
      <c r="K10" s="55"/>
      <c r="L10" s="94"/>
    </row>
    <row r="11" spans="1:12" ht="26.4" x14ac:dyDescent="0.3">
      <c r="A11" s="54">
        <v>9</v>
      </c>
      <c r="B11" s="83" t="s">
        <v>438</v>
      </c>
      <c r="C11" s="51" t="s">
        <v>439</v>
      </c>
      <c r="D11" s="51" t="s">
        <v>440</v>
      </c>
      <c r="E11" s="51" t="s">
        <v>288</v>
      </c>
      <c r="F11" s="92" t="s">
        <v>471</v>
      </c>
      <c r="G11" s="93" t="s">
        <v>472</v>
      </c>
      <c r="H11" s="93" t="s">
        <v>473</v>
      </c>
      <c r="I11" s="92" t="s">
        <v>463</v>
      </c>
      <c r="J11" s="86">
        <v>3159</v>
      </c>
      <c r="K11" s="55"/>
      <c r="L11" s="94"/>
    </row>
    <row r="12" spans="1:12" ht="39.6" x14ac:dyDescent="0.3">
      <c r="A12" s="54">
        <v>10</v>
      </c>
      <c r="B12" s="88" t="s">
        <v>438</v>
      </c>
      <c r="C12" s="51" t="s">
        <v>439</v>
      </c>
      <c r="D12" s="54" t="s">
        <v>440</v>
      </c>
      <c r="E12" s="54" t="s">
        <v>288</v>
      </c>
      <c r="F12" s="92" t="s">
        <v>474</v>
      </c>
      <c r="G12" s="93" t="s">
        <v>475</v>
      </c>
      <c r="H12" s="93" t="s">
        <v>476</v>
      </c>
      <c r="I12" s="92" t="s">
        <v>456</v>
      </c>
      <c r="J12" s="86">
        <v>11472</v>
      </c>
      <c r="K12" s="55"/>
      <c r="L12" s="94"/>
    </row>
    <row r="13" spans="1:12" ht="26.4" x14ac:dyDescent="0.3">
      <c r="A13" s="54">
        <v>11</v>
      </c>
      <c r="B13" s="83" t="s">
        <v>438</v>
      </c>
      <c r="C13" s="51" t="s">
        <v>439</v>
      </c>
      <c r="D13" s="51" t="s">
        <v>440</v>
      </c>
      <c r="E13" s="51" t="s">
        <v>288</v>
      </c>
      <c r="F13" s="92" t="s">
        <v>477</v>
      </c>
      <c r="G13" s="93" t="s">
        <v>478</v>
      </c>
      <c r="H13" s="93" t="s">
        <v>479</v>
      </c>
      <c r="I13" s="92" t="s">
        <v>456</v>
      </c>
      <c r="J13" s="86">
        <v>6359</v>
      </c>
      <c r="K13" s="55"/>
      <c r="L13" s="94"/>
    </row>
    <row r="14" spans="1:12" ht="26.4" x14ac:dyDescent="0.3">
      <c r="A14" s="54">
        <v>12</v>
      </c>
      <c r="B14" s="88" t="s">
        <v>438</v>
      </c>
      <c r="C14" s="51" t="s">
        <v>439</v>
      </c>
      <c r="D14" s="54" t="s">
        <v>440</v>
      </c>
      <c r="E14" s="54" t="s">
        <v>288</v>
      </c>
      <c r="F14" s="92" t="s">
        <v>480</v>
      </c>
      <c r="G14" s="93" t="s">
        <v>481</v>
      </c>
      <c r="H14" s="93" t="s">
        <v>482</v>
      </c>
      <c r="I14" s="92" t="s">
        <v>483</v>
      </c>
      <c r="J14" s="86">
        <v>6540</v>
      </c>
      <c r="K14" s="55"/>
      <c r="L14" s="94"/>
    </row>
    <row r="15" spans="1:12" ht="26.4" x14ac:dyDescent="0.3">
      <c r="A15" s="54">
        <v>13</v>
      </c>
      <c r="B15" s="83" t="s">
        <v>438</v>
      </c>
      <c r="C15" s="51" t="s">
        <v>439</v>
      </c>
      <c r="D15" s="51" t="s">
        <v>440</v>
      </c>
      <c r="E15" s="51" t="s">
        <v>288</v>
      </c>
      <c r="F15" s="92" t="s">
        <v>484</v>
      </c>
      <c r="G15" s="93" t="s">
        <v>485</v>
      </c>
      <c r="H15" s="93" t="s">
        <v>486</v>
      </c>
      <c r="I15" s="92" t="s">
        <v>487</v>
      </c>
      <c r="J15" s="86">
        <v>7983</v>
      </c>
      <c r="K15" s="55"/>
      <c r="L15" s="94"/>
    </row>
    <row r="16" spans="1:12" ht="39.6" x14ac:dyDescent="0.3">
      <c r="A16" s="54">
        <v>14</v>
      </c>
      <c r="B16" s="88" t="s">
        <v>438</v>
      </c>
      <c r="C16" s="54" t="s">
        <v>439</v>
      </c>
      <c r="D16" s="54" t="s">
        <v>440</v>
      </c>
      <c r="E16" s="54" t="s">
        <v>288</v>
      </c>
      <c r="F16" s="95" t="s">
        <v>488</v>
      </c>
      <c r="G16" s="96" t="s">
        <v>489</v>
      </c>
      <c r="H16" s="96" t="s">
        <v>490</v>
      </c>
      <c r="I16" s="92" t="s">
        <v>487</v>
      </c>
      <c r="J16" s="86">
        <v>4755</v>
      </c>
      <c r="K16" s="55"/>
      <c r="L16" s="94"/>
    </row>
    <row r="17" spans="1:12" ht="33.6" customHeight="1" x14ac:dyDescent="0.3">
      <c r="A17" s="54">
        <v>15</v>
      </c>
      <c r="B17" s="83" t="s">
        <v>438</v>
      </c>
      <c r="C17" s="51" t="s">
        <v>439</v>
      </c>
      <c r="D17" s="51" t="s">
        <v>440</v>
      </c>
      <c r="E17" s="51" t="s">
        <v>288</v>
      </c>
      <c r="F17" s="84" t="s">
        <v>491</v>
      </c>
      <c r="G17" s="85" t="s">
        <v>492</v>
      </c>
      <c r="H17" s="85" t="s">
        <v>493</v>
      </c>
      <c r="I17" s="84" t="s">
        <v>494</v>
      </c>
      <c r="J17" s="86">
        <v>2279</v>
      </c>
      <c r="K17" s="55"/>
      <c r="L17" s="91" t="s">
        <v>495</v>
      </c>
    </row>
    <row r="18" spans="1:12" ht="31.8" customHeight="1" x14ac:dyDescent="0.3">
      <c r="A18" s="54">
        <v>16</v>
      </c>
      <c r="B18" s="88" t="s">
        <v>496</v>
      </c>
      <c r="C18" s="54" t="s">
        <v>439</v>
      </c>
      <c r="D18" s="54" t="s">
        <v>440</v>
      </c>
      <c r="E18" s="54" t="s">
        <v>288</v>
      </c>
      <c r="F18" s="54" t="s">
        <v>497</v>
      </c>
      <c r="G18" s="96" t="s">
        <v>498</v>
      </c>
      <c r="H18" s="96" t="s">
        <v>499</v>
      </c>
      <c r="I18" s="95" t="s">
        <v>487</v>
      </c>
      <c r="J18" s="97">
        <v>9083</v>
      </c>
      <c r="K18" s="55"/>
      <c r="L18" s="55"/>
    </row>
    <row r="19" spans="1:12" ht="30" customHeight="1" x14ac:dyDescent="0.3">
      <c r="A19" s="54">
        <v>17</v>
      </c>
      <c r="B19" s="88" t="s">
        <v>496</v>
      </c>
      <c r="C19" s="54" t="s">
        <v>439</v>
      </c>
      <c r="D19" s="54" t="s">
        <v>440</v>
      </c>
      <c r="E19" s="54" t="s">
        <v>288</v>
      </c>
      <c r="F19" s="95" t="s">
        <v>500</v>
      </c>
      <c r="G19" s="96" t="s">
        <v>501</v>
      </c>
      <c r="H19" s="98" t="s">
        <v>502</v>
      </c>
      <c r="I19" s="95" t="s">
        <v>456</v>
      </c>
      <c r="J19" s="99">
        <v>12563</v>
      </c>
      <c r="K19" s="100"/>
      <c r="L19" s="95"/>
    </row>
    <row r="20" spans="1:12" ht="31.8" customHeight="1" x14ac:dyDescent="0.3">
      <c r="A20" s="54">
        <v>18</v>
      </c>
      <c r="B20" s="88" t="s">
        <v>496</v>
      </c>
      <c r="C20" s="54" t="s">
        <v>439</v>
      </c>
      <c r="D20" s="54" t="s">
        <v>440</v>
      </c>
      <c r="E20" s="54" t="s">
        <v>288</v>
      </c>
      <c r="F20" s="95" t="s">
        <v>503</v>
      </c>
      <c r="G20" s="96" t="s">
        <v>504</v>
      </c>
      <c r="H20" s="98" t="s">
        <v>505</v>
      </c>
      <c r="I20" s="95" t="s">
        <v>463</v>
      </c>
      <c r="J20" s="99">
        <v>3584</v>
      </c>
      <c r="K20" s="100"/>
      <c r="L20" s="95" t="s">
        <v>506</v>
      </c>
    </row>
    <row r="21" spans="1:12" ht="26.4" x14ac:dyDescent="0.3">
      <c r="A21" s="54">
        <v>19</v>
      </c>
      <c r="B21" s="88" t="s">
        <v>496</v>
      </c>
      <c r="C21" s="54" t="s">
        <v>439</v>
      </c>
      <c r="D21" s="54" t="s">
        <v>440</v>
      </c>
      <c r="E21" s="54" t="s">
        <v>288</v>
      </c>
      <c r="F21" s="95" t="s">
        <v>507</v>
      </c>
      <c r="G21" s="96" t="s">
        <v>508</v>
      </c>
      <c r="H21" s="98" t="s">
        <v>509</v>
      </c>
      <c r="I21" s="95" t="s">
        <v>456</v>
      </c>
      <c r="J21" s="102">
        <v>4212</v>
      </c>
      <c r="K21" s="100"/>
      <c r="L21" s="67"/>
    </row>
    <row r="22" spans="1:12" ht="28.2" customHeight="1" x14ac:dyDescent="0.3">
      <c r="A22" s="54">
        <v>20</v>
      </c>
      <c r="B22" s="88" t="s">
        <v>496</v>
      </c>
      <c r="C22" s="54" t="s">
        <v>439</v>
      </c>
      <c r="D22" s="54" t="s">
        <v>440</v>
      </c>
      <c r="E22" s="54" t="s">
        <v>288</v>
      </c>
      <c r="F22" s="103" t="s">
        <v>510</v>
      </c>
      <c r="G22" s="104" t="s">
        <v>511</v>
      </c>
      <c r="H22" s="104" t="s">
        <v>512</v>
      </c>
      <c r="I22" s="54" t="s">
        <v>494</v>
      </c>
      <c r="J22" s="102">
        <v>2733</v>
      </c>
      <c r="K22" s="100"/>
      <c r="L22" s="336" t="s">
        <v>910</v>
      </c>
    </row>
    <row r="23" spans="1:12" ht="26.4" x14ac:dyDescent="0.3">
      <c r="A23" s="54">
        <v>21</v>
      </c>
      <c r="B23" s="88" t="s">
        <v>496</v>
      </c>
      <c r="C23" s="54" t="s">
        <v>439</v>
      </c>
      <c r="D23" s="54" t="s">
        <v>440</v>
      </c>
      <c r="E23" s="54" t="s">
        <v>288</v>
      </c>
      <c r="F23" s="95" t="s">
        <v>513</v>
      </c>
      <c r="G23" s="96" t="s">
        <v>514</v>
      </c>
      <c r="H23" s="105" t="s">
        <v>515</v>
      </c>
      <c r="I23" s="54" t="s">
        <v>516</v>
      </c>
      <c r="J23" s="97">
        <v>3825</v>
      </c>
      <c r="K23" s="100"/>
      <c r="L23" s="91"/>
    </row>
    <row r="24" spans="1:12" ht="39.6" x14ac:dyDescent="0.3">
      <c r="A24" s="54">
        <v>22</v>
      </c>
      <c r="B24" s="88" t="s">
        <v>496</v>
      </c>
      <c r="C24" s="54" t="s">
        <v>439</v>
      </c>
      <c r="D24" s="54" t="s">
        <v>440</v>
      </c>
      <c r="E24" s="54" t="s">
        <v>288</v>
      </c>
      <c r="F24" s="95" t="s">
        <v>517</v>
      </c>
      <c r="G24" s="96" t="s">
        <v>518</v>
      </c>
      <c r="H24" s="96" t="s">
        <v>519</v>
      </c>
      <c r="I24" s="54" t="s">
        <v>449</v>
      </c>
      <c r="J24" s="97">
        <v>9048</v>
      </c>
      <c r="K24" s="100"/>
      <c r="L24" s="55"/>
    </row>
    <row r="25" spans="1:12" ht="26.4" x14ac:dyDescent="0.3">
      <c r="A25" s="54">
        <v>23</v>
      </c>
      <c r="B25" s="88" t="s">
        <v>496</v>
      </c>
      <c r="C25" s="54" t="s">
        <v>439</v>
      </c>
      <c r="D25" s="54" t="s">
        <v>440</v>
      </c>
      <c r="E25" s="54" t="s">
        <v>288</v>
      </c>
      <c r="F25" s="95" t="s">
        <v>520</v>
      </c>
      <c r="G25" s="96" t="s">
        <v>521</v>
      </c>
      <c r="H25" s="96" t="s">
        <v>522</v>
      </c>
      <c r="I25" s="54" t="s">
        <v>494</v>
      </c>
      <c r="J25" s="97">
        <v>5289</v>
      </c>
      <c r="K25" s="100"/>
      <c r="L25" s="95" t="s">
        <v>523</v>
      </c>
    </row>
    <row r="26" spans="1:12" ht="26.4" x14ac:dyDescent="0.3">
      <c r="A26" s="54">
        <v>24</v>
      </c>
      <c r="B26" s="88" t="s">
        <v>496</v>
      </c>
      <c r="C26" s="54" t="s">
        <v>439</v>
      </c>
      <c r="D26" s="54" t="s">
        <v>440</v>
      </c>
      <c r="E26" s="54" t="s">
        <v>288</v>
      </c>
      <c r="F26" s="95" t="s">
        <v>524</v>
      </c>
      <c r="G26" s="96" t="s">
        <v>525</v>
      </c>
      <c r="H26" s="96" t="s">
        <v>526</v>
      </c>
      <c r="I26" s="54" t="s">
        <v>463</v>
      </c>
      <c r="J26" s="97">
        <v>2164</v>
      </c>
      <c r="K26" s="100"/>
      <c r="L26" s="91"/>
    </row>
    <row r="27" spans="1:12" ht="39.6" x14ac:dyDescent="0.3">
      <c r="A27" s="54">
        <v>25</v>
      </c>
      <c r="B27" s="88" t="s">
        <v>496</v>
      </c>
      <c r="C27" s="54" t="s">
        <v>439</v>
      </c>
      <c r="D27" s="54" t="s">
        <v>440</v>
      </c>
      <c r="E27" s="54" t="s">
        <v>288</v>
      </c>
      <c r="F27" s="95" t="s">
        <v>527</v>
      </c>
      <c r="G27" s="96" t="s">
        <v>528</v>
      </c>
      <c r="H27" s="96" t="s">
        <v>529</v>
      </c>
      <c r="I27" s="54" t="s">
        <v>444</v>
      </c>
      <c r="J27" s="97">
        <v>8381</v>
      </c>
      <c r="K27" s="100"/>
      <c r="L27" s="55"/>
    </row>
    <row r="28" spans="1:12" ht="28.8" customHeight="1" x14ac:dyDescent="0.3">
      <c r="A28" s="54">
        <v>26</v>
      </c>
      <c r="B28" s="88" t="s">
        <v>496</v>
      </c>
      <c r="C28" s="54" t="s">
        <v>439</v>
      </c>
      <c r="D28" s="54" t="s">
        <v>440</v>
      </c>
      <c r="E28" s="54" t="s">
        <v>288</v>
      </c>
      <c r="F28" s="95" t="s">
        <v>530</v>
      </c>
      <c r="G28" s="96" t="s">
        <v>531</v>
      </c>
      <c r="H28" s="96" t="s">
        <v>532</v>
      </c>
      <c r="I28" s="54" t="s">
        <v>444</v>
      </c>
      <c r="J28" s="97">
        <v>2923</v>
      </c>
      <c r="K28" s="100"/>
      <c r="L28" s="55"/>
    </row>
    <row r="29" spans="1:12" ht="39.6" x14ac:dyDescent="0.3">
      <c r="A29" s="54">
        <v>27</v>
      </c>
      <c r="B29" s="88" t="s">
        <v>394</v>
      </c>
      <c r="C29" s="54" t="s">
        <v>439</v>
      </c>
      <c r="D29" s="54" t="s">
        <v>440</v>
      </c>
      <c r="E29" s="54" t="s">
        <v>288</v>
      </c>
      <c r="F29" s="54" t="s">
        <v>533</v>
      </c>
      <c r="G29" s="96" t="s">
        <v>534</v>
      </c>
      <c r="H29" s="96" t="s">
        <v>535</v>
      </c>
      <c r="I29" s="95" t="s">
        <v>536</v>
      </c>
      <c r="J29" s="106">
        <v>4577</v>
      </c>
      <c r="K29" s="107"/>
      <c r="L29" s="108"/>
    </row>
    <row r="30" spans="1:12" ht="26.4" x14ac:dyDescent="0.3">
      <c r="A30" s="54">
        <v>28</v>
      </c>
      <c r="B30" s="88" t="s">
        <v>394</v>
      </c>
      <c r="C30" s="109" t="s">
        <v>439</v>
      </c>
      <c r="D30" s="54" t="s">
        <v>440</v>
      </c>
      <c r="E30" s="54" t="s">
        <v>288</v>
      </c>
      <c r="F30" s="109" t="s">
        <v>537</v>
      </c>
      <c r="G30" s="96" t="s">
        <v>538</v>
      </c>
      <c r="H30" s="110" t="s">
        <v>539</v>
      </c>
      <c r="I30" s="111" t="s">
        <v>540</v>
      </c>
      <c r="J30" s="106">
        <v>6264</v>
      </c>
      <c r="K30" s="107"/>
      <c r="L30" s="91"/>
    </row>
    <row r="31" spans="1:12" ht="39.6" x14ac:dyDescent="0.3">
      <c r="A31" s="54">
        <v>29</v>
      </c>
      <c r="B31" s="88" t="s">
        <v>394</v>
      </c>
      <c r="C31" s="54" t="s">
        <v>439</v>
      </c>
      <c r="D31" s="54" t="s">
        <v>440</v>
      </c>
      <c r="E31" s="54" t="s">
        <v>288</v>
      </c>
      <c r="F31" s="54" t="s">
        <v>541</v>
      </c>
      <c r="G31" s="96" t="s">
        <v>542</v>
      </c>
      <c r="H31" s="96" t="s">
        <v>543</v>
      </c>
      <c r="I31" s="112" t="s">
        <v>544</v>
      </c>
      <c r="J31" s="113">
        <v>11569</v>
      </c>
      <c r="K31" s="107"/>
      <c r="L31" s="91"/>
    </row>
    <row r="32" spans="1:12" ht="31.2" customHeight="1" x14ac:dyDescent="0.3">
      <c r="A32" s="54">
        <v>30</v>
      </c>
      <c r="B32" s="88" t="s">
        <v>545</v>
      </c>
      <c r="C32" s="54" t="s">
        <v>439</v>
      </c>
      <c r="D32" s="54" t="s">
        <v>440</v>
      </c>
      <c r="E32" s="54" t="s">
        <v>288</v>
      </c>
      <c r="F32" s="54" t="s">
        <v>546</v>
      </c>
      <c r="G32" s="96" t="s">
        <v>547</v>
      </c>
      <c r="H32" s="96" t="s">
        <v>548</v>
      </c>
      <c r="I32" s="54" t="s">
        <v>463</v>
      </c>
      <c r="J32" s="114">
        <v>2741</v>
      </c>
      <c r="K32" s="55"/>
      <c r="L32" s="55"/>
    </row>
    <row r="33" spans="1:12" ht="39.6" x14ac:dyDescent="0.3">
      <c r="A33" s="54">
        <v>31</v>
      </c>
      <c r="B33" s="88" t="s">
        <v>545</v>
      </c>
      <c r="C33" s="54" t="s">
        <v>439</v>
      </c>
      <c r="D33" s="54" t="s">
        <v>440</v>
      </c>
      <c r="E33" s="54" t="s">
        <v>288</v>
      </c>
      <c r="F33" s="54" t="s">
        <v>549</v>
      </c>
      <c r="G33" s="96" t="s">
        <v>550</v>
      </c>
      <c r="H33" s="96" t="s">
        <v>551</v>
      </c>
      <c r="I33" s="54" t="s">
        <v>463</v>
      </c>
      <c r="J33" s="114">
        <v>6273</v>
      </c>
      <c r="K33" s="55"/>
      <c r="L33" s="55"/>
    </row>
    <row r="34" spans="1:12" ht="26.4" x14ac:dyDescent="0.3">
      <c r="A34" s="54">
        <v>32</v>
      </c>
      <c r="B34" s="88" t="s">
        <v>545</v>
      </c>
      <c r="C34" s="54" t="s">
        <v>439</v>
      </c>
      <c r="D34" s="54" t="s">
        <v>440</v>
      </c>
      <c r="E34" s="54" t="s">
        <v>288</v>
      </c>
      <c r="F34" s="54" t="s">
        <v>552</v>
      </c>
      <c r="G34" s="96" t="s">
        <v>553</v>
      </c>
      <c r="H34" s="96" t="s">
        <v>554</v>
      </c>
      <c r="I34" s="54" t="s">
        <v>487</v>
      </c>
      <c r="J34" s="114">
        <v>6414</v>
      </c>
      <c r="K34" s="55"/>
      <c r="L34" s="55"/>
    </row>
    <row r="35" spans="1:12" ht="31.2" customHeight="1" x14ac:dyDescent="0.3">
      <c r="A35" s="54">
        <v>33</v>
      </c>
      <c r="B35" s="88" t="s">
        <v>545</v>
      </c>
      <c r="C35" s="54" t="s">
        <v>439</v>
      </c>
      <c r="D35" s="54" t="s">
        <v>440</v>
      </c>
      <c r="E35" s="54" t="s">
        <v>288</v>
      </c>
      <c r="F35" s="54" t="s">
        <v>555</v>
      </c>
      <c r="G35" s="96" t="s">
        <v>556</v>
      </c>
      <c r="H35" s="96" t="s">
        <v>557</v>
      </c>
      <c r="I35" s="54" t="s">
        <v>483</v>
      </c>
      <c r="J35" s="114">
        <v>4071</v>
      </c>
      <c r="K35" s="55"/>
      <c r="L35" s="55"/>
    </row>
    <row r="36" spans="1:12" ht="31.8" customHeight="1" x14ac:dyDescent="0.3">
      <c r="A36" s="54">
        <v>34</v>
      </c>
      <c r="B36" s="83" t="s">
        <v>558</v>
      </c>
      <c r="C36" s="51" t="s">
        <v>439</v>
      </c>
      <c r="D36" s="51" t="s">
        <v>440</v>
      </c>
      <c r="E36" s="51" t="s">
        <v>288</v>
      </c>
      <c r="F36" s="54" t="s">
        <v>559</v>
      </c>
      <c r="G36" s="115" t="s">
        <v>560</v>
      </c>
      <c r="H36" s="96" t="s">
        <v>561</v>
      </c>
      <c r="I36" s="88" t="s">
        <v>494</v>
      </c>
      <c r="J36" s="106">
        <v>7071</v>
      </c>
      <c r="K36" s="52"/>
      <c r="L36" s="52"/>
    </row>
    <row r="37" spans="1:12" ht="39.6" x14ac:dyDescent="0.3">
      <c r="A37" s="54">
        <v>35</v>
      </c>
      <c r="B37" s="83" t="s">
        <v>558</v>
      </c>
      <c r="C37" s="51" t="s">
        <v>439</v>
      </c>
      <c r="D37" s="51" t="s">
        <v>440</v>
      </c>
      <c r="E37" s="51" t="s">
        <v>288</v>
      </c>
      <c r="F37" s="54" t="s">
        <v>562</v>
      </c>
      <c r="G37" s="96" t="s">
        <v>563</v>
      </c>
      <c r="H37" s="116" t="s">
        <v>564</v>
      </c>
      <c r="I37" s="54" t="s">
        <v>494</v>
      </c>
      <c r="J37" s="106">
        <v>5629</v>
      </c>
      <c r="K37" s="55"/>
      <c r="L37" s="55"/>
    </row>
    <row r="38" spans="1:12" ht="39.6" x14ac:dyDescent="0.3">
      <c r="A38" s="54">
        <v>36</v>
      </c>
      <c r="B38" s="83" t="s">
        <v>558</v>
      </c>
      <c r="C38" s="51" t="s">
        <v>439</v>
      </c>
      <c r="D38" s="51" t="s">
        <v>440</v>
      </c>
      <c r="E38" s="51" t="s">
        <v>288</v>
      </c>
      <c r="F38" s="95" t="s">
        <v>565</v>
      </c>
      <c r="G38" s="96" t="s">
        <v>566</v>
      </c>
      <c r="H38" s="96" t="s">
        <v>567</v>
      </c>
      <c r="I38" s="54" t="s">
        <v>487</v>
      </c>
      <c r="J38" s="106">
        <v>5815</v>
      </c>
      <c r="K38" s="55"/>
      <c r="L38" s="55"/>
    </row>
    <row r="39" spans="1:12" ht="31.8" customHeight="1" x14ac:dyDescent="0.3">
      <c r="A39" s="54">
        <v>37</v>
      </c>
      <c r="B39" s="83" t="s">
        <v>558</v>
      </c>
      <c r="C39" s="51" t="s">
        <v>439</v>
      </c>
      <c r="D39" s="51" t="s">
        <v>440</v>
      </c>
      <c r="E39" s="51" t="s">
        <v>288</v>
      </c>
      <c r="F39" s="95" t="s">
        <v>568</v>
      </c>
      <c r="G39" s="96" t="s">
        <v>569</v>
      </c>
      <c r="H39" s="96" t="s">
        <v>570</v>
      </c>
      <c r="I39" s="54" t="s">
        <v>487</v>
      </c>
      <c r="J39" s="106">
        <v>4084</v>
      </c>
      <c r="K39" s="55"/>
      <c r="L39" s="55"/>
    </row>
    <row r="40" spans="1:12" ht="39.6" x14ac:dyDescent="0.3">
      <c r="A40" s="54">
        <v>38</v>
      </c>
      <c r="B40" s="83" t="s">
        <v>558</v>
      </c>
      <c r="C40" s="51" t="s">
        <v>439</v>
      </c>
      <c r="D40" s="51" t="s">
        <v>440</v>
      </c>
      <c r="E40" s="51" t="s">
        <v>288</v>
      </c>
      <c r="F40" s="95" t="s">
        <v>571</v>
      </c>
      <c r="G40" s="96" t="s">
        <v>572</v>
      </c>
      <c r="H40" s="96" t="s">
        <v>573</v>
      </c>
      <c r="I40" s="54" t="s">
        <v>487</v>
      </c>
      <c r="J40" s="106">
        <v>10392</v>
      </c>
      <c r="K40" s="55"/>
      <c r="L40" s="55"/>
    </row>
    <row r="41" spans="1:12" ht="26.4" x14ac:dyDescent="0.3">
      <c r="A41" s="54">
        <v>39</v>
      </c>
      <c r="B41" s="83" t="s">
        <v>558</v>
      </c>
      <c r="C41" s="54" t="s">
        <v>439</v>
      </c>
      <c r="D41" s="54" t="s">
        <v>440</v>
      </c>
      <c r="E41" s="54" t="s">
        <v>288</v>
      </c>
      <c r="F41" s="95" t="s">
        <v>574</v>
      </c>
      <c r="G41" s="96" t="s">
        <v>575</v>
      </c>
      <c r="H41" s="96" t="s">
        <v>576</v>
      </c>
      <c r="I41" s="54" t="s">
        <v>483</v>
      </c>
      <c r="J41" s="106">
        <v>4511</v>
      </c>
      <c r="K41" s="55"/>
      <c r="L41" s="55"/>
    </row>
    <row r="42" spans="1:12" ht="26.4" x14ac:dyDescent="0.3">
      <c r="A42" s="54">
        <v>40</v>
      </c>
      <c r="B42" s="83" t="s">
        <v>558</v>
      </c>
      <c r="C42" s="54" t="s">
        <v>439</v>
      </c>
      <c r="D42" s="54" t="s">
        <v>440</v>
      </c>
      <c r="E42" s="54" t="s">
        <v>288</v>
      </c>
      <c r="F42" s="92" t="s">
        <v>577</v>
      </c>
      <c r="G42" s="93" t="s">
        <v>578</v>
      </c>
      <c r="H42" s="93" t="s">
        <v>579</v>
      </c>
      <c r="I42" s="54" t="s">
        <v>456</v>
      </c>
      <c r="J42" s="106">
        <v>7643</v>
      </c>
      <c r="K42" s="55"/>
      <c r="L42" s="55"/>
    </row>
    <row r="43" spans="1:12" ht="28.2" customHeight="1" x14ac:dyDescent="0.3">
      <c r="A43" s="54">
        <v>41</v>
      </c>
      <c r="B43" s="83" t="s">
        <v>558</v>
      </c>
      <c r="C43" s="54" t="s">
        <v>439</v>
      </c>
      <c r="D43" s="54" t="s">
        <v>440</v>
      </c>
      <c r="E43" s="54" t="s">
        <v>288</v>
      </c>
      <c r="F43" s="92" t="s">
        <v>580</v>
      </c>
      <c r="G43" s="93" t="s">
        <v>581</v>
      </c>
      <c r="H43" s="93" t="s">
        <v>582</v>
      </c>
      <c r="I43" s="54" t="s">
        <v>463</v>
      </c>
      <c r="J43" s="106">
        <v>6833</v>
      </c>
      <c r="K43" s="55"/>
      <c r="L43" s="55"/>
    </row>
    <row r="44" spans="1:12" ht="26.4" x14ac:dyDescent="0.3">
      <c r="A44" s="54">
        <v>42</v>
      </c>
      <c r="B44" s="83" t="s">
        <v>558</v>
      </c>
      <c r="C44" s="54" t="s">
        <v>439</v>
      </c>
      <c r="D44" s="54" t="s">
        <v>440</v>
      </c>
      <c r="E44" s="54" t="s">
        <v>288</v>
      </c>
      <c r="F44" s="92" t="s">
        <v>583</v>
      </c>
      <c r="G44" s="93" t="s">
        <v>584</v>
      </c>
      <c r="H44" s="93" t="s">
        <v>585</v>
      </c>
      <c r="I44" s="54" t="s">
        <v>463</v>
      </c>
      <c r="J44" s="106">
        <v>5866</v>
      </c>
      <c r="K44" s="55"/>
      <c r="L44" s="55"/>
    </row>
    <row r="45" spans="1:12" ht="39.6" x14ac:dyDescent="0.3">
      <c r="A45" s="54">
        <v>43</v>
      </c>
      <c r="B45" s="83" t="s">
        <v>558</v>
      </c>
      <c r="C45" s="54" t="s">
        <v>439</v>
      </c>
      <c r="D45" s="54" t="s">
        <v>440</v>
      </c>
      <c r="E45" s="54" t="s">
        <v>288</v>
      </c>
      <c r="F45" s="54" t="s">
        <v>586</v>
      </c>
      <c r="G45" s="96" t="s">
        <v>587</v>
      </c>
      <c r="H45" s="96" t="s">
        <v>588</v>
      </c>
      <c r="I45" s="54" t="s">
        <v>449</v>
      </c>
      <c r="J45" s="106">
        <v>8211</v>
      </c>
      <c r="K45" s="55"/>
      <c r="L45" s="55"/>
    </row>
    <row r="46" spans="1:12" ht="28.8" customHeight="1" x14ac:dyDescent="0.3">
      <c r="A46" s="54">
        <v>44</v>
      </c>
      <c r="B46" s="83" t="s">
        <v>558</v>
      </c>
      <c r="C46" s="54" t="s">
        <v>439</v>
      </c>
      <c r="D46" s="54" t="s">
        <v>440</v>
      </c>
      <c r="E46" s="54" t="s">
        <v>288</v>
      </c>
      <c r="F46" s="54" t="s">
        <v>589</v>
      </c>
      <c r="G46" s="96" t="s">
        <v>590</v>
      </c>
      <c r="H46" s="93" t="s">
        <v>591</v>
      </c>
      <c r="I46" s="54" t="s">
        <v>444</v>
      </c>
      <c r="J46" s="106">
        <v>4825</v>
      </c>
      <c r="K46" s="55"/>
      <c r="L46" s="55"/>
    </row>
    <row r="47" spans="1:12" ht="26.4" x14ac:dyDescent="0.3">
      <c r="A47" s="54">
        <v>45</v>
      </c>
      <c r="B47" s="83" t="s">
        <v>558</v>
      </c>
      <c r="C47" s="54" t="s">
        <v>439</v>
      </c>
      <c r="D47" s="54" t="s">
        <v>440</v>
      </c>
      <c r="E47" s="54" t="s">
        <v>288</v>
      </c>
      <c r="F47" s="54" t="s">
        <v>592</v>
      </c>
      <c r="G47" s="96" t="s">
        <v>593</v>
      </c>
      <c r="H47" s="93" t="s">
        <v>594</v>
      </c>
      <c r="I47" s="54" t="s">
        <v>444</v>
      </c>
      <c r="J47" s="106">
        <v>4607</v>
      </c>
      <c r="K47" s="55"/>
      <c r="L47" s="55"/>
    </row>
    <row r="48" spans="1:12" ht="29.4" customHeight="1" x14ac:dyDescent="0.3">
      <c r="A48" s="54">
        <v>46</v>
      </c>
      <c r="B48" s="83" t="s">
        <v>558</v>
      </c>
      <c r="C48" s="54" t="s">
        <v>439</v>
      </c>
      <c r="D48" s="54" t="s">
        <v>440</v>
      </c>
      <c r="E48" s="54" t="s">
        <v>288</v>
      </c>
      <c r="F48" s="54" t="s">
        <v>595</v>
      </c>
      <c r="G48" s="96" t="s">
        <v>596</v>
      </c>
      <c r="H48" s="93" t="s">
        <v>597</v>
      </c>
      <c r="I48" s="54" t="s">
        <v>444</v>
      </c>
      <c r="J48" s="106">
        <v>6271</v>
      </c>
      <c r="K48" s="55"/>
      <c r="L48" s="55"/>
    </row>
    <row r="49" spans="1:12" ht="26.4" x14ac:dyDescent="0.3">
      <c r="A49" s="54">
        <v>47</v>
      </c>
      <c r="B49" s="83" t="s">
        <v>558</v>
      </c>
      <c r="C49" s="54" t="s">
        <v>439</v>
      </c>
      <c r="D49" s="54" t="s">
        <v>440</v>
      </c>
      <c r="E49" s="54" t="s">
        <v>288</v>
      </c>
      <c r="F49" s="95" t="s">
        <v>598</v>
      </c>
      <c r="G49" s="93" t="s">
        <v>599</v>
      </c>
      <c r="H49" s="93" t="s">
        <v>600</v>
      </c>
      <c r="I49" s="54" t="s">
        <v>444</v>
      </c>
      <c r="J49" s="106">
        <v>2133</v>
      </c>
      <c r="K49" s="55"/>
      <c r="L49" s="55"/>
    </row>
    <row r="50" spans="1:12" ht="26.4" x14ac:dyDescent="0.3">
      <c r="A50" s="54">
        <v>48</v>
      </c>
      <c r="B50" s="83" t="s">
        <v>601</v>
      </c>
      <c r="C50" s="51" t="s">
        <v>439</v>
      </c>
      <c r="D50" s="51" t="s">
        <v>440</v>
      </c>
      <c r="E50" s="51" t="s">
        <v>288</v>
      </c>
      <c r="F50" s="117" t="s">
        <v>602</v>
      </c>
      <c r="G50" s="93" t="s">
        <v>603</v>
      </c>
      <c r="H50" s="98" t="s">
        <v>604</v>
      </c>
      <c r="I50" s="51" t="s">
        <v>463</v>
      </c>
      <c r="J50" s="118">
        <v>4248</v>
      </c>
      <c r="K50" s="55"/>
      <c r="L50" s="55"/>
    </row>
    <row r="51" spans="1:12" ht="26.4" x14ac:dyDescent="0.3">
      <c r="A51" s="54">
        <v>49</v>
      </c>
      <c r="B51" s="83" t="s">
        <v>601</v>
      </c>
      <c r="C51" s="51" t="s">
        <v>439</v>
      </c>
      <c r="D51" s="51" t="s">
        <v>440</v>
      </c>
      <c r="E51" s="51" t="s">
        <v>288</v>
      </c>
      <c r="F51" s="117" t="s">
        <v>605</v>
      </c>
      <c r="G51" s="93" t="s">
        <v>606</v>
      </c>
      <c r="H51" s="333" t="s">
        <v>607</v>
      </c>
      <c r="I51" s="51" t="s">
        <v>463</v>
      </c>
      <c r="J51" s="119">
        <v>5789</v>
      </c>
      <c r="K51" s="55"/>
      <c r="L51" s="55"/>
    </row>
    <row r="52" spans="1:12" x14ac:dyDescent="0.3">
      <c r="A52" s="54"/>
      <c r="B52" s="120"/>
      <c r="C52" s="121" t="s">
        <v>608</v>
      </c>
      <c r="D52" s="122"/>
      <c r="E52" s="122"/>
      <c r="F52" s="122"/>
      <c r="G52" s="123"/>
      <c r="H52" s="124"/>
      <c r="I52" s="122"/>
      <c r="J52" s="125">
        <f>SUM(J3:J51)</f>
        <v>274657</v>
      </c>
      <c r="K52" s="60"/>
      <c r="L52" s="60"/>
    </row>
    <row r="53" spans="1:12" ht="29.4" customHeight="1" x14ac:dyDescent="0.3">
      <c r="A53" s="54">
        <v>50</v>
      </c>
      <c r="B53" s="88" t="s">
        <v>438</v>
      </c>
      <c r="C53" s="54" t="s">
        <v>609</v>
      </c>
      <c r="D53" s="54" t="s">
        <v>440</v>
      </c>
      <c r="E53" s="54" t="s">
        <v>288</v>
      </c>
      <c r="F53" s="95" t="s">
        <v>610</v>
      </c>
      <c r="G53" s="96" t="s">
        <v>891</v>
      </c>
      <c r="H53" s="96" t="s">
        <v>611</v>
      </c>
      <c r="I53" s="95" t="s">
        <v>444</v>
      </c>
      <c r="J53" s="126">
        <v>4300</v>
      </c>
      <c r="K53" s="55"/>
      <c r="L53" s="127"/>
    </row>
    <row r="54" spans="1:12" ht="32.4" customHeight="1" x14ac:dyDescent="0.3">
      <c r="A54" s="54">
        <v>51</v>
      </c>
      <c r="B54" s="88" t="s">
        <v>438</v>
      </c>
      <c r="C54" s="54" t="s">
        <v>609</v>
      </c>
      <c r="D54" s="54" t="s">
        <v>440</v>
      </c>
      <c r="E54" s="54" t="s">
        <v>288</v>
      </c>
      <c r="F54" s="95" t="s">
        <v>612</v>
      </c>
      <c r="G54" s="96" t="s">
        <v>892</v>
      </c>
      <c r="H54" s="96" t="s">
        <v>613</v>
      </c>
      <c r="I54" s="95" t="s">
        <v>444</v>
      </c>
      <c r="J54" s="86">
        <v>3668</v>
      </c>
      <c r="K54" s="55"/>
      <c r="L54" s="127"/>
    </row>
    <row r="55" spans="1:12" ht="26.4" x14ac:dyDescent="0.3">
      <c r="A55" s="54">
        <v>52</v>
      </c>
      <c r="B55" s="88" t="s">
        <v>438</v>
      </c>
      <c r="C55" s="54" t="s">
        <v>609</v>
      </c>
      <c r="D55" s="54" t="s">
        <v>440</v>
      </c>
      <c r="E55" s="54" t="s">
        <v>288</v>
      </c>
      <c r="F55" s="95" t="s">
        <v>614</v>
      </c>
      <c r="G55" s="96" t="s">
        <v>893</v>
      </c>
      <c r="H55" s="96" t="s">
        <v>615</v>
      </c>
      <c r="I55" s="92" t="s">
        <v>487</v>
      </c>
      <c r="J55" s="86">
        <v>1449</v>
      </c>
      <c r="K55" s="55"/>
      <c r="L55" s="127"/>
    </row>
    <row r="56" spans="1:12" ht="26.4" x14ac:dyDescent="0.3">
      <c r="A56" s="54">
        <v>53</v>
      </c>
      <c r="B56" s="88" t="s">
        <v>438</v>
      </c>
      <c r="C56" s="54" t="s">
        <v>609</v>
      </c>
      <c r="D56" s="54" t="s">
        <v>440</v>
      </c>
      <c r="E56" s="54" t="s">
        <v>288</v>
      </c>
      <c r="F56" s="95" t="s">
        <v>616</v>
      </c>
      <c r="G56" s="96" t="s">
        <v>894</v>
      </c>
      <c r="H56" s="96" t="s">
        <v>617</v>
      </c>
      <c r="I56" s="95" t="s">
        <v>487</v>
      </c>
      <c r="J56" s="86">
        <v>3429</v>
      </c>
      <c r="K56" s="55"/>
      <c r="L56" s="127"/>
    </row>
    <row r="57" spans="1:12" ht="30.6" customHeight="1" x14ac:dyDescent="0.3">
      <c r="A57" s="54">
        <v>54</v>
      </c>
      <c r="B57" s="88" t="s">
        <v>496</v>
      </c>
      <c r="C57" s="54" t="s">
        <v>609</v>
      </c>
      <c r="D57" s="54" t="s">
        <v>440</v>
      </c>
      <c r="E57" s="54" t="s">
        <v>288</v>
      </c>
      <c r="F57" s="95" t="s">
        <v>618</v>
      </c>
      <c r="G57" s="96" t="s">
        <v>895</v>
      </c>
      <c r="H57" s="96" t="s">
        <v>619</v>
      </c>
      <c r="I57" s="54" t="s">
        <v>487</v>
      </c>
      <c r="J57" s="97">
        <v>10752</v>
      </c>
      <c r="K57" s="55"/>
      <c r="L57" s="55"/>
    </row>
    <row r="58" spans="1:12" ht="26.4" x14ac:dyDescent="0.3">
      <c r="A58" s="54">
        <v>55</v>
      </c>
      <c r="B58" s="88" t="s">
        <v>496</v>
      </c>
      <c r="C58" s="54" t="s">
        <v>609</v>
      </c>
      <c r="D58" s="54" t="s">
        <v>440</v>
      </c>
      <c r="E58" s="54" t="s">
        <v>288</v>
      </c>
      <c r="F58" s="95" t="s">
        <v>620</v>
      </c>
      <c r="G58" s="96" t="s">
        <v>896</v>
      </c>
      <c r="H58" s="128" t="s">
        <v>621</v>
      </c>
      <c r="I58" s="54" t="s">
        <v>463</v>
      </c>
      <c r="J58" s="97">
        <v>3011</v>
      </c>
      <c r="K58" s="55"/>
      <c r="L58" s="55"/>
    </row>
    <row r="59" spans="1:12" ht="26.4" x14ac:dyDescent="0.3">
      <c r="A59" s="54">
        <v>56</v>
      </c>
      <c r="B59" s="88" t="s">
        <v>496</v>
      </c>
      <c r="C59" s="54" t="s">
        <v>609</v>
      </c>
      <c r="D59" s="54" t="s">
        <v>440</v>
      </c>
      <c r="E59" s="54" t="s">
        <v>288</v>
      </c>
      <c r="F59" s="95" t="s">
        <v>622</v>
      </c>
      <c r="G59" s="96" t="s">
        <v>896</v>
      </c>
      <c r="H59" s="96" t="s">
        <v>623</v>
      </c>
      <c r="I59" s="54" t="s">
        <v>487</v>
      </c>
      <c r="J59" s="97">
        <v>3944</v>
      </c>
      <c r="K59" s="55"/>
      <c r="L59" s="55"/>
    </row>
    <row r="60" spans="1:12" ht="27.6" customHeight="1" x14ac:dyDescent="0.3">
      <c r="A60" s="54">
        <v>57</v>
      </c>
      <c r="B60" s="88" t="s">
        <v>496</v>
      </c>
      <c r="C60" s="54" t="s">
        <v>609</v>
      </c>
      <c r="D60" s="54" t="s">
        <v>440</v>
      </c>
      <c r="E60" s="54" t="s">
        <v>288</v>
      </c>
      <c r="F60" s="95" t="s">
        <v>624</v>
      </c>
      <c r="G60" s="96" t="s">
        <v>897</v>
      </c>
      <c r="H60" s="129" t="s">
        <v>625</v>
      </c>
      <c r="I60" s="54" t="s">
        <v>487</v>
      </c>
      <c r="J60" s="97">
        <v>631</v>
      </c>
      <c r="K60" s="55"/>
      <c r="L60" s="55"/>
    </row>
    <row r="61" spans="1:12" ht="31.8" customHeight="1" x14ac:dyDescent="0.3">
      <c r="A61" s="54">
        <v>58</v>
      </c>
      <c r="B61" s="88" t="s">
        <v>496</v>
      </c>
      <c r="C61" s="54" t="s">
        <v>609</v>
      </c>
      <c r="D61" s="54" t="s">
        <v>440</v>
      </c>
      <c r="E61" s="54" t="s">
        <v>288</v>
      </c>
      <c r="F61" s="95" t="s">
        <v>626</v>
      </c>
      <c r="G61" s="96" t="s">
        <v>898</v>
      </c>
      <c r="H61" s="128" t="s">
        <v>627</v>
      </c>
      <c r="I61" s="54" t="s">
        <v>444</v>
      </c>
      <c r="J61" s="97">
        <v>9650</v>
      </c>
      <c r="K61" s="55"/>
      <c r="L61" s="55"/>
    </row>
    <row r="62" spans="1:12" ht="28.8" customHeight="1" x14ac:dyDescent="0.3">
      <c r="A62" s="54">
        <v>59</v>
      </c>
      <c r="B62" s="88" t="s">
        <v>496</v>
      </c>
      <c r="C62" s="54" t="s">
        <v>609</v>
      </c>
      <c r="D62" s="54" t="s">
        <v>440</v>
      </c>
      <c r="E62" s="54" t="s">
        <v>288</v>
      </c>
      <c r="F62" s="95" t="s">
        <v>628</v>
      </c>
      <c r="G62" s="96" t="s">
        <v>899</v>
      </c>
      <c r="H62" s="105" t="s">
        <v>629</v>
      </c>
      <c r="I62" s="54" t="s">
        <v>463</v>
      </c>
      <c r="J62" s="97">
        <v>8082</v>
      </c>
      <c r="K62" s="55"/>
      <c r="L62" s="55"/>
    </row>
    <row r="63" spans="1:12" ht="26.4" x14ac:dyDescent="0.3">
      <c r="A63" s="54">
        <v>60</v>
      </c>
      <c r="B63" s="88" t="s">
        <v>496</v>
      </c>
      <c r="C63" s="54" t="s">
        <v>609</v>
      </c>
      <c r="D63" s="54" t="s">
        <v>440</v>
      </c>
      <c r="E63" s="54" t="s">
        <v>288</v>
      </c>
      <c r="F63" s="95" t="s">
        <v>630</v>
      </c>
      <c r="G63" s="96" t="s">
        <v>900</v>
      </c>
      <c r="H63" s="105" t="s">
        <v>631</v>
      </c>
      <c r="I63" s="54" t="s">
        <v>463</v>
      </c>
      <c r="J63" s="97">
        <v>5556</v>
      </c>
      <c r="K63" s="55"/>
      <c r="L63" s="55"/>
    </row>
    <row r="64" spans="1:12" ht="26.4" x14ac:dyDescent="0.3">
      <c r="A64" s="54">
        <v>61</v>
      </c>
      <c r="B64" s="88" t="s">
        <v>496</v>
      </c>
      <c r="C64" s="54" t="s">
        <v>609</v>
      </c>
      <c r="D64" s="54" t="s">
        <v>440</v>
      </c>
      <c r="E64" s="54" t="s">
        <v>288</v>
      </c>
      <c r="F64" s="95" t="s">
        <v>632</v>
      </c>
      <c r="G64" s="96" t="s">
        <v>901</v>
      </c>
      <c r="H64" s="98" t="s">
        <v>633</v>
      </c>
      <c r="I64" s="130" t="s">
        <v>463</v>
      </c>
      <c r="J64" s="97">
        <v>2033</v>
      </c>
      <c r="K64" s="55"/>
      <c r="L64" s="55"/>
    </row>
    <row r="65" spans="1:12" ht="39.6" x14ac:dyDescent="0.3">
      <c r="A65" s="54">
        <v>62</v>
      </c>
      <c r="B65" s="88" t="s">
        <v>496</v>
      </c>
      <c r="C65" s="54" t="s">
        <v>609</v>
      </c>
      <c r="D65" s="54" t="s">
        <v>440</v>
      </c>
      <c r="E65" s="54" t="s">
        <v>288</v>
      </c>
      <c r="F65" s="95" t="s">
        <v>634</v>
      </c>
      <c r="G65" s="96" t="s">
        <v>902</v>
      </c>
      <c r="H65" s="98" t="s">
        <v>635</v>
      </c>
      <c r="I65" s="54" t="s">
        <v>463</v>
      </c>
      <c r="J65" s="97">
        <v>9604</v>
      </c>
      <c r="K65" s="55"/>
      <c r="L65" s="55"/>
    </row>
    <row r="66" spans="1:12" ht="30.6" customHeight="1" x14ac:dyDescent="0.3">
      <c r="A66" s="54">
        <v>63</v>
      </c>
      <c r="B66" s="88" t="s">
        <v>394</v>
      </c>
      <c r="C66" s="54" t="s">
        <v>609</v>
      </c>
      <c r="D66" s="54" t="s">
        <v>440</v>
      </c>
      <c r="E66" s="54" t="s">
        <v>288</v>
      </c>
      <c r="F66" s="51" t="s">
        <v>636</v>
      </c>
      <c r="G66" s="96" t="s">
        <v>637</v>
      </c>
      <c r="H66" s="93" t="s">
        <v>638</v>
      </c>
      <c r="I66" s="92" t="s">
        <v>639</v>
      </c>
      <c r="J66" s="106">
        <v>1701</v>
      </c>
      <c r="K66" s="107"/>
      <c r="L66" s="91"/>
    </row>
    <row r="67" spans="1:12" ht="31.2" customHeight="1" x14ac:dyDescent="0.3">
      <c r="A67" s="54">
        <v>64</v>
      </c>
      <c r="B67" s="88" t="s">
        <v>394</v>
      </c>
      <c r="C67" s="54" t="s">
        <v>609</v>
      </c>
      <c r="D67" s="54" t="s">
        <v>440</v>
      </c>
      <c r="E67" s="54" t="s">
        <v>288</v>
      </c>
      <c r="F67" s="109" t="s">
        <v>640</v>
      </c>
      <c r="G67" s="96" t="s">
        <v>641</v>
      </c>
      <c r="H67" s="110" t="s">
        <v>642</v>
      </c>
      <c r="I67" s="111" t="s">
        <v>639</v>
      </c>
      <c r="J67" s="106">
        <v>8862</v>
      </c>
      <c r="K67" s="107"/>
      <c r="L67" s="108"/>
    </row>
    <row r="68" spans="1:12" x14ac:dyDescent="0.3">
      <c r="A68" s="54"/>
      <c r="B68" s="120"/>
      <c r="C68" s="121" t="s">
        <v>643</v>
      </c>
      <c r="D68" s="122"/>
      <c r="E68" s="122"/>
      <c r="F68" s="122"/>
      <c r="G68" s="123"/>
      <c r="H68" s="124"/>
      <c r="I68" s="122"/>
      <c r="J68" s="125">
        <f>SUM(J53:J67)</f>
        <v>76672</v>
      </c>
      <c r="K68" s="60"/>
      <c r="L68" s="60"/>
    </row>
    <row r="69" spans="1:12" ht="39.6" x14ac:dyDescent="0.3">
      <c r="A69" s="54">
        <v>65</v>
      </c>
      <c r="B69" s="132" t="s">
        <v>438</v>
      </c>
      <c r="C69" s="133" t="s">
        <v>644</v>
      </c>
      <c r="D69" s="133" t="s">
        <v>440</v>
      </c>
      <c r="E69" s="133" t="s">
        <v>288</v>
      </c>
      <c r="F69" s="133" t="s">
        <v>645</v>
      </c>
      <c r="G69" s="134" t="s">
        <v>903</v>
      </c>
      <c r="H69" s="134" t="s">
        <v>646</v>
      </c>
      <c r="I69" s="133" t="s">
        <v>647</v>
      </c>
      <c r="J69" s="119">
        <v>45726</v>
      </c>
      <c r="K69" s="55"/>
      <c r="L69" s="55"/>
    </row>
    <row r="70" spans="1:12" ht="27.6" customHeight="1" x14ac:dyDescent="0.3">
      <c r="A70" s="54">
        <v>66</v>
      </c>
      <c r="B70" s="135" t="s">
        <v>438</v>
      </c>
      <c r="C70" s="136" t="s">
        <v>644</v>
      </c>
      <c r="D70" s="136" t="s">
        <v>440</v>
      </c>
      <c r="E70" s="136" t="s">
        <v>288</v>
      </c>
      <c r="F70" s="136" t="s">
        <v>648</v>
      </c>
      <c r="G70" s="134" t="s">
        <v>904</v>
      </c>
      <c r="H70" s="134" t="s">
        <v>649</v>
      </c>
      <c r="I70" s="136" t="s">
        <v>494</v>
      </c>
      <c r="J70" s="119">
        <v>14965</v>
      </c>
      <c r="K70" s="55"/>
      <c r="L70" s="55"/>
    </row>
    <row r="71" spans="1:12" ht="28.8" customHeight="1" x14ac:dyDescent="0.3">
      <c r="A71" s="54">
        <v>67</v>
      </c>
      <c r="B71" s="135" t="s">
        <v>438</v>
      </c>
      <c r="C71" s="136" t="s">
        <v>644</v>
      </c>
      <c r="D71" s="136" t="s">
        <v>440</v>
      </c>
      <c r="E71" s="136" t="s">
        <v>288</v>
      </c>
      <c r="F71" s="136" t="s">
        <v>650</v>
      </c>
      <c r="G71" s="134" t="s">
        <v>894</v>
      </c>
      <c r="H71" s="134" t="s">
        <v>651</v>
      </c>
      <c r="I71" s="136" t="s">
        <v>516</v>
      </c>
      <c r="J71" s="119">
        <v>6935</v>
      </c>
      <c r="K71" s="55"/>
      <c r="L71" s="55"/>
    </row>
    <row r="72" spans="1:12" ht="26.4" x14ac:dyDescent="0.3">
      <c r="A72" s="54">
        <v>68</v>
      </c>
      <c r="B72" s="135" t="s">
        <v>438</v>
      </c>
      <c r="C72" s="136" t="s">
        <v>644</v>
      </c>
      <c r="D72" s="136" t="s">
        <v>440</v>
      </c>
      <c r="E72" s="136" t="s">
        <v>288</v>
      </c>
      <c r="F72" s="136" t="s">
        <v>652</v>
      </c>
      <c r="G72" s="134" t="s">
        <v>905</v>
      </c>
      <c r="H72" s="134" t="s">
        <v>653</v>
      </c>
      <c r="I72" s="136" t="s">
        <v>516</v>
      </c>
      <c r="J72" s="119">
        <v>0</v>
      </c>
      <c r="K72" s="55"/>
      <c r="L72" s="55"/>
    </row>
    <row r="73" spans="1:12" ht="30.6" customHeight="1" x14ac:dyDescent="0.3">
      <c r="A73" s="54">
        <v>69</v>
      </c>
      <c r="B73" s="135" t="s">
        <v>438</v>
      </c>
      <c r="C73" s="136" t="s">
        <v>644</v>
      </c>
      <c r="D73" s="136" t="s">
        <v>440</v>
      </c>
      <c r="E73" s="136" t="s">
        <v>288</v>
      </c>
      <c r="F73" s="136" t="s">
        <v>654</v>
      </c>
      <c r="G73" s="134" t="s">
        <v>906</v>
      </c>
      <c r="H73" s="134" t="s">
        <v>655</v>
      </c>
      <c r="I73" s="136" t="s">
        <v>656</v>
      </c>
      <c r="J73" s="119">
        <v>8791</v>
      </c>
      <c r="K73" s="55"/>
      <c r="L73" s="137"/>
    </row>
    <row r="74" spans="1:12" ht="29.4" customHeight="1" x14ac:dyDescent="0.3">
      <c r="A74" s="54">
        <v>70</v>
      </c>
      <c r="B74" s="88" t="s">
        <v>496</v>
      </c>
      <c r="C74" s="54" t="s">
        <v>644</v>
      </c>
      <c r="D74" s="54" t="s">
        <v>440</v>
      </c>
      <c r="E74" s="54" t="s">
        <v>288</v>
      </c>
      <c r="F74" s="117" t="s">
        <v>657</v>
      </c>
      <c r="G74" s="96" t="s">
        <v>521</v>
      </c>
      <c r="H74" s="98" t="s">
        <v>658</v>
      </c>
      <c r="I74" s="130" t="s">
        <v>516</v>
      </c>
      <c r="J74" s="138">
        <v>13749</v>
      </c>
      <c r="K74" s="55"/>
      <c r="L74" s="137"/>
    </row>
    <row r="75" spans="1:12" ht="26.4" x14ac:dyDescent="0.3">
      <c r="A75" s="54">
        <v>71</v>
      </c>
      <c r="B75" s="88" t="s">
        <v>496</v>
      </c>
      <c r="C75" s="54" t="s">
        <v>644</v>
      </c>
      <c r="D75" s="54" t="s">
        <v>440</v>
      </c>
      <c r="E75" s="54" t="s">
        <v>288</v>
      </c>
      <c r="F75" s="95" t="s">
        <v>659</v>
      </c>
      <c r="G75" s="96" t="s">
        <v>660</v>
      </c>
      <c r="H75" s="96" t="s">
        <v>661</v>
      </c>
      <c r="I75" s="54" t="s">
        <v>662</v>
      </c>
      <c r="J75" s="139">
        <v>35119.89</v>
      </c>
      <c r="K75" s="55"/>
      <c r="L75" s="137"/>
    </row>
    <row r="76" spans="1:12" ht="26.4" x14ac:dyDescent="0.3">
      <c r="A76" s="54">
        <v>72</v>
      </c>
      <c r="B76" s="83" t="s">
        <v>394</v>
      </c>
      <c r="C76" s="51" t="s">
        <v>644</v>
      </c>
      <c r="D76" s="51" t="s">
        <v>440</v>
      </c>
      <c r="E76" s="51" t="s">
        <v>288</v>
      </c>
      <c r="F76" s="51" t="s">
        <v>663</v>
      </c>
      <c r="G76" s="93" t="s">
        <v>664</v>
      </c>
      <c r="H76" s="93" t="s">
        <v>665</v>
      </c>
      <c r="I76" s="92" t="s">
        <v>666</v>
      </c>
      <c r="J76" s="140">
        <v>11771.21</v>
      </c>
      <c r="K76" s="107"/>
      <c r="L76" s="141"/>
    </row>
    <row r="77" spans="1:12" ht="26.4" x14ac:dyDescent="0.3">
      <c r="A77" s="54">
        <v>73</v>
      </c>
      <c r="B77" s="88" t="s">
        <v>394</v>
      </c>
      <c r="C77" s="54" t="s">
        <v>644</v>
      </c>
      <c r="D77" s="54" t="s">
        <v>440</v>
      </c>
      <c r="E77" s="54" t="s">
        <v>288</v>
      </c>
      <c r="F77" s="54" t="s">
        <v>667</v>
      </c>
      <c r="G77" s="96" t="s">
        <v>668</v>
      </c>
      <c r="H77" s="96" t="s">
        <v>669</v>
      </c>
      <c r="I77" s="95" t="s">
        <v>670</v>
      </c>
      <c r="J77" s="106">
        <v>22223</v>
      </c>
      <c r="K77" s="107"/>
      <c r="L77" s="94"/>
    </row>
    <row r="78" spans="1:12" ht="26.4" x14ac:dyDescent="0.3">
      <c r="A78" s="54">
        <v>74</v>
      </c>
      <c r="B78" s="88" t="s">
        <v>394</v>
      </c>
      <c r="C78" s="54" t="s">
        <v>644</v>
      </c>
      <c r="D78" s="54" t="s">
        <v>440</v>
      </c>
      <c r="E78" s="54" t="s">
        <v>288</v>
      </c>
      <c r="F78" s="54" t="s">
        <v>671</v>
      </c>
      <c r="G78" s="96" t="s">
        <v>534</v>
      </c>
      <c r="H78" s="96" t="s">
        <v>672</v>
      </c>
      <c r="I78" s="95" t="s">
        <v>673</v>
      </c>
      <c r="J78" s="106">
        <v>47670</v>
      </c>
      <c r="K78" s="107"/>
      <c r="L78" s="94"/>
    </row>
    <row r="79" spans="1:12" ht="26.4" x14ac:dyDescent="0.3">
      <c r="A79" s="54">
        <v>75</v>
      </c>
      <c r="B79" s="83" t="s">
        <v>545</v>
      </c>
      <c r="C79" s="51" t="s">
        <v>644</v>
      </c>
      <c r="D79" s="51" t="s">
        <v>674</v>
      </c>
      <c r="E79" s="51" t="s">
        <v>288</v>
      </c>
      <c r="F79" s="92" t="s">
        <v>675</v>
      </c>
      <c r="G79" s="93" t="s">
        <v>907</v>
      </c>
      <c r="H79" s="93" t="s">
        <v>676</v>
      </c>
      <c r="I79" s="92" t="s">
        <v>677</v>
      </c>
      <c r="J79" s="106">
        <v>53632</v>
      </c>
      <c r="K79" s="55"/>
      <c r="L79" s="137"/>
    </row>
    <row r="80" spans="1:12" ht="26.4" x14ac:dyDescent="0.3">
      <c r="A80" s="54">
        <v>76</v>
      </c>
      <c r="B80" s="88" t="s">
        <v>545</v>
      </c>
      <c r="C80" s="54" t="s">
        <v>644</v>
      </c>
      <c r="D80" s="54" t="s">
        <v>440</v>
      </c>
      <c r="E80" s="54" t="s">
        <v>288</v>
      </c>
      <c r="F80" s="95" t="s">
        <v>678</v>
      </c>
      <c r="G80" s="96" t="s">
        <v>908</v>
      </c>
      <c r="H80" s="96" t="s">
        <v>679</v>
      </c>
      <c r="I80" s="95" t="s">
        <v>680</v>
      </c>
      <c r="J80" s="106">
        <v>53040</v>
      </c>
      <c r="K80" s="55"/>
      <c r="L80" s="137"/>
    </row>
    <row r="81" spans="1:12" ht="26.4" x14ac:dyDescent="0.3">
      <c r="A81" s="54">
        <v>77</v>
      </c>
      <c r="B81" s="88" t="s">
        <v>545</v>
      </c>
      <c r="C81" s="54" t="s">
        <v>644</v>
      </c>
      <c r="D81" s="54" t="s">
        <v>440</v>
      </c>
      <c r="E81" s="54" t="s">
        <v>288</v>
      </c>
      <c r="F81" s="95" t="s">
        <v>681</v>
      </c>
      <c r="G81" s="96" t="s">
        <v>556</v>
      </c>
      <c r="H81" s="96" t="s">
        <v>682</v>
      </c>
      <c r="I81" s="95" t="s">
        <v>683</v>
      </c>
      <c r="J81" s="106">
        <v>3630</v>
      </c>
      <c r="K81" s="55"/>
      <c r="L81" s="137"/>
    </row>
    <row r="82" spans="1:12" ht="26.4" x14ac:dyDescent="0.3">
      <c r="A82" s="54">
        <v>78</v>
      </c>
      <c r="B82" s="83" t="s">
        <v>558</v>
      </c>
      <c r="C82" s="54" t="s">
        <v>644</v>
      </c>
      <c r="D82" s="54" t="s">
        <v>440</v>
      </c>
      <c r="E82" s="54" t="s">
        <v>288</v>
      </c>
      <c r="F82" s="54" t="s">
        <v>684</v>
      </c>
      <c r="G82" s="96" t="s">
        <v>685</v>
      </c>
      <c r="H82" s="96" t="s">
        <v>686</v>
      </c>
      <c r="I82" s="54" t="s">
        <v>662</v>
      </c>
      <c r="J82" s="119">
        <v>25611</v>
      </c>
      <c r="K82" s="55"/>
      <c r="L82" s="137"/>
    </row>
    <row r="83" spans="1:12" ht="28.8" customHeight="1" x14ac:dyDescent="0.3">
      <c r="A83" s="54">
        <v>79</v>
      </c>
      <c r="B83" s="83" t="s">
        <v>558</v>
      </c>
      <c r="C83" s="54" t="s">
        <v>644</v>
      </c>
      <c r="D83" s="54" t="s">
        <v>440</v>
      </c>
      <c r="E83" s="54" t="s">
        <v>288</v>
      </c>
      <c r="F83" s="54" t="s">
        <v>687</v>
      </c>
      <c r="G83" s="115" t="s">
        <v>560</v>
      </c>
      <c r="H83" s="96" t="s">
        <v>688</v>
      </c>
      <c r="I83" s="54" t="s">
        <v>494</v>
      </c>
      <c r="J83" s="119">
        <v>20771</v>
      </c>
      <c r="K83" s="55"/>
      <c r="L83" s="137"/>
    </row>
    <row r="84" spans="1:12" ht="28.8" customHeight="1" x14ac:dyDescent="0.3">
      <c r="A84" s="54">
        <v>80</v>
      </c>
      <c r="B84" s="88" t="s">
        <v>558</v>
      </c>
      <c r="C84" s="54" t="s">
        <v>644</v>
      </c>
      <c r="D84" s="54" t="s">
        <v>440</v>
      </c>
      <c r="E84" s="54" t="s">
        <v>288</v>
      </c>
      <c r="F84" s="54" t="s">
        <v>689</v>
      </c>
      <c r="G84" s="96" t="s">
        <v>569</v>
      </c>
      <c r="H84" s="96" t="s">
        <v>690</v>
      </c>
      <c r="I84" s="54" t="s">
        <v>647</v>
      </c>
      <c r="J84" s="119">
        <v>42024</v>
      </c>
      <c r="K84" s="55"/>
      <c r="L84" s="137"/>
    </row>
    <row r="85" spans="1:12" ht="26.4" x14ac:dyDescent="0.3">
      <c r="A85" s="54">
        <v>81</v>
      </c>
      <c r="B85" s="88" t="s">
        <v>558</v>
      </c>
      <c r="C85" s="54" t="s">
        <v>644</v>
      </c>
      <c r="D85" s="54" t="s">
        <v>440</v>
      </c>
      <c r="E85" s="54" t="s">
        <v>288</v>
      </c>
      <c r="F85" s="54" t="s">
        <v>691</v>
      </c>
      <c r="G85" s="96" t="s">
        <v>692</v>
      </c>
      <c r="H85" s="96" t="s">
        <v>693</v>
      </c>
      <c r="I85" s="54" t="s">
        <v>516</v>
      </c>
      <c r="J85" s="119">
        <v>42784</v>
      </c>
      <c r="K85" s="55"/>
      <c r="L85" s="137"/>
    </row>
    <row r="86" spans="1:12" ht="26.4" x14ac:dyDescent="0.3">
      <c r="A86" s="54">
        <v>82</v>
      </c>
      <c r="B86" s="88" t="s">
        <v>558</v>
      </c>
      <c r="C86" s="54" t="s">
        <v>644</v>
      </c>
      <c r="D86" s="54" t="s">
        <v>440</v>
      </c>
      <c r="E86" s="54" t="s">
        <v>288</v>
      </c>
      <c r="F86" s="54" t="s">
        <v>694</v>
      </c>
      <c r="G86" s="96" t="s">
        <v>695</v>
      </c>
      <c r="H86" s="96" t="s">
        <v>696</v>
      </c>
      <c r="I86" s="54" t="s">
        <v>516</v>
      </c>
      <c r="J86" s="119">
        <v>38774</v>
      </c>
      <c r="K86" s="55"/>
      <c r="L86" s="137"/>
    </row>
    <row r="87" spans="1:12" ht="26.4" x14ac:dyDescent="0.3">
      <c r="A87" s="54">
        <v>83</v>
      </c>
      <c r="B87" s="88" t="s">
        <v>558</v>
      </c>
      <c r="C87" s="54" t="s">
        <v>644</v>
      </c>
      <c r="D87" s="54" t="s">
        <v>440</v>
      </c>
      <c r="E87" s="54" t="s">
        <v>288</v>
      </c>
      <c r="F87" s="54" t="s">
        <v>697</v>
      </c>
      <c r="G87" s="96" t="s">
        <v>698</v>
      </c>
      <c r="H87" s="96" t="s">
        <v>699</v>
      </c>
      <c r="I87" s="54" t="s">
        <v>516</v>
      </c>
      <c r="J87" s="119">
        <v>45212</v>
      </c>
      <c r="K87" s="55"/>
      <c r="L87" s="137"/>
    </row>
    <row r="88" spans="1:12" ht="26.4" x14ac:dyDescent="0.3">
      <c r="A88" s="54">
        <v>84</v>
      </c>
      <c r="B88" s="88" t="s">
        <v>558</v>
      </c>
      <c r="C88" s="54" t="s">
        <v>644</v>
      </c>
      <c r="D88" s="54" t="s">
        <v>440</v>
      </c>
      <c r="E88" s="54" t="s">
        <v>288</v>
      </c>
      <c r="F88" s="54" t="s">
        <v>700</v>
      </c>
      <c r="G88" s="96" t="s">
        <v>701</v>
      </c>
      <c r="H88" s="96" t="s">
        <v>702</v>
      </c>
      <c r="I88" s="54" t="s">
        <v>449</v>
      </c>
      <c r="J88" s="119">
        <v>18470</v>
      </c>
      <c r="K88" s="55"/>
      <c r="L88" s="137"/>
    </row>
    <row r="89" spans="1:12" ht="28.2" customHeight="1" x14ac:dyDescent="0.3">
      <c r="A89" s="54">
        <v>85</v>
      </c>
      <c r="B89" s="88" t="s">
        <v>558</v>
      </c>
      <c r="C89" s="54" t="s">
        <v>644</v>
      </c>
      <c r="D89" s="54" t="s">
        <v>440</v>
      </c>
      <c r="E89" s="54" t="s">
        <v>288</v>
      </c>
      <c r="F89" s="54" t="s">
        <v>703</v>
      </c>
      <c r="G89" s="96" t="s">
        <v>704</v>
      </c>
      <c r="H89" s="96" t="s">
        <v>705</v>
      </c>
      <c r="I89" s="54" t="s">
        <v>449</v>
      </c>
      <c r="J89" s="119">
        <v>30856</v>
      </c>
      <c r="K89" s="55"/>
      <c r="L89" s="137"/>
    </row>
    <row r="90" spans="1:12" x14ac:dyDescent="0.3">
      <c r="A90" s="54"/>
      <c r="B90" s="120"/>
      <c r="C90" s="121" t="s">
        <v>706</v>
      </c>
      <c r="D90" s="122"/>
      <c r="E90" s="122"/>
      <c r="F90" s="122"/>
      <c r="G90" s="123"/>
      <c r="H90" s="124"/>
      <c r="I90" s="122"/>
      <c r="J90" s="125">
        <f>SUM(J69:J89)</f>
        <v>581754.1</v>
      </c>
      <c r="K90" s="55"/>
      <c r="L90" s="137"/>
    </row>
    <row r="91" spans="1:12" ht="30" customHeight="1" x14ac:dyDescent="0.3">
      <c r="A91" s="54">
        <v>86</v>
      </c>
      <c r="B91" s="88" t="s">
        <v>496</v>
      </c>
      <c r="C91" s="103" t="s">
        <v>707</v>
      </c>
      <c r="D91" s="130" t="s">
        <v>440</v>
      </c>
      <c r="E91" s="142" t="s">
        <v>288</v>
      </c>
      <c r="F91" s="143" t="s">
        <v>708</v>
      </c>
      <c r="G91" s="144" t="s">
        <v>909</v>
      </c>
      <c r="H91" s="104" t="s">
        <v>709</v>
      </c>
      <c r="I91" s="130">
        <v>2018</v>
      </c>
      <c r="J91" s="139">
        <v>4500</v>
      </c>
      <c r="K91" s="55"/>
      <c r="L91" s="137"/>
    </row>
    <row r="92" spans="1:12" ht="25.8" customHeight="1" x14ac:dyDescent="0.3">
      <c r="A92" s="54">
        <v>87</v>
      </c>
      <c r="B92" s="88" t="s">
        <v>496</v>
      </c>
      <c r="C92" s="103" t="s">
        <v>707</v>
      </c>
      <c r="D92" s="130" t="s">
        <v>440</v>
      </c>
      <c r="E92" s="142" t="s">
        <v>288</v>
      </c>
      <c r="F92" s="143" t="s">
        <v>710</v>
      </c>
      <c r="G92" s="144" t="s">
        <v>909</v>
      </c>
      <c r="H92" s="104" t="s">
        <v>711</v>
      </c>
      <c r="I92" s="130">
        <v>2019</v>
      </c>
      <c r="J92" s="139">
        <v>5000</v>
      </c>
      <c r="K92" s="55"/>
      <c r="L92" s="137"/>
    </row>
    <row r="93" spans="1:12" ht="39.6" x14ac:dyDescent="0.3">
      <c r="A93" s="54">
        <v>88</v>
      </c>
      <c r="B93" s="88" t="s">
        <v>394</v>
      </c>
      <c r="C93" s="54" t="s">
        <v>712</v>
      </c>
      <c r="D93" s="54" t="s">
        <v>440</v>
      </c>
      <c r="E93" s="54" t="s">
        <v>288</v>
      </c>
      <c r="F93" s="95" t="s">
        <v>713</v>
      </c>
      <c r="G93" s="96" t="s">
        <v>714</v>
      </c>
      <c r="H93" s="96" t="s">
        <v>715</v>
      </c>
      <c r="I93" s="95" t="s">
        <v>716</v>
      </c>
      <c r="J93" s="119">
        <v>64612.55</v>
      </c>
      <c r="K93" s="145"/>
      <c r="L93" s="94"/>
    </row>
    <row r="94" spans="1:12" ht="26.4" x14ac:dyDescent="0.3">
      <c r="A94" s="54">
        <v>89</v>
      </c>
      <c r="B94" s="146" t="s">
        <v>545</v>
      </c>
      <c r="C94" s="147" t="s">
        <v>717</v>
      </c>
      <c r="D94" s="147" t="s">
        <v>440</v>
      </c>
      <c r="E94" s="147" t="s">
        <v>288</v>
      </c>
      <c r="F94" s="112" t="s">
        <v>718</v>
      </c>
      <c r="G94" s="96" t="s">
        <v>908</v>
      </c>
      <c r="H94" s="148" t="s">
        <v>719</v>
      </c>
      <c r="I94" s="147" t="s">
        <v>444</v>
      </c>
      <c r="J94" s="149">
        <v>84000</v>
      </c>
      <c r="K94" s="150"/>
      <c r="L94" s="151"/>
    </row>
    <row r="95" spans="1:12" x14ac:dyDescent="0.3">
      <c r="A95" s="54"/>
      <c r="B95" s="547" t="s">
        <v>720</v>
      </c>
      <c r="C95" s="548"/>
      <c r="D95" s="549"/>
      <c r="E95" s="549"/>
      <c r="F95" s="549"/>
      <c r="G95" s="549"/>
      <c r="H95" s="549"/>
      <c r="I95" s="550"/>
      <c r="J95" s="152">
        <f>SUM(J91:J94)</f>
        <v>158112.54999999999</v>
      </c>
      <c r="K95" s="55"/>
      <c r="L95" s="137"/>
    </row>
    <row r="96" spans="1:12" x14ac:dyDescent="0.3">
      <c r="A96" s="54"/>
      <c r="B96" s="547" t="s">
        <v>721</v>
      </c>
      <c r="C96" s="548"/>
      <c r="D96" s="549"/>
      <c r="E96" s="549"/>
      <c r="F96" s="549"/>
      <c r="G96" s="549"/>
      <c r="H96" s="549"/>
      <c r="I96" s="550"/>
      <c r="J96" s="152">
        <f>J52+J68+J90+J95</f>
        <v>1091195.6499999999</v>
      </c>
      <c r="K96" s="55"/>
      <c r="L96" s="137"/>
    </row>
    <row r="97" spans="1:12" x14ac:dyDescent="0.3">
      <c r="A97" s="120"/>
      <c r="B97" s="120"/>
      <c r="C97" s="120"/>
      <c r="D97" s="120"/>
      <c r="E97" s="120"/>
      <c r="F97" s="153"/>
      <c r="G97" s="154"/>
      <c r="H97" s="153"/>
      <c r="I97" s="155"/>
      <c r="J97" s="156"/>
      <c r="K97" s="60"/>
      <c r="L97" s="157"/>
    </row>
    <row r="98" spans="1:12" x14ac:dyDescent="0.3">
      <c r="A98" s="120"/>
      <c r="B98" s="120"/>
      <c r="C98" s="120"/>
      <c r="D98" s="120"/>
      <c r="E98" s="120"/>
      <c r="F98" s="153"/>
      <c r="G98" s="154"/>
      <c r="H98" s="153"/>
      <c r="I98" s="155"/>
      <c r="J98" s="156"/>
      <c r="K98" s="60"/>
      <c r="L98" s="157"/>
    </row>
    <row r="99" spans="1:12" x14ac:dyDescent="0.3">
      <c r="A99" s="120"/>
      <c r="B99" s="551" t="s">
        <v>722</v>
      </c>
      <c r="C99" s="551"/>
      <c r="D99" s="120"/>
      <c r="E99" s="120"/>
      <c r="F99" s="153"/>
      <c r="G99" s="154"/>
      <c r="H99" s="153"/>
      <c r="I99" s="155"/>
      <c r="J99" s="156"/>
      <c r="K99" s="60"/>
      <c r="L99" s="157"/>
    </row>
    <row r="100" spans="1:12" ht="26.4" x14ac:dyDescent="0.3">
      <c r="A100" s="54">
        <v>90</v>
      </c>
      <c r="B100" s="158" t="s">
        <v>438</v>
      </c>
      <c r="C100" s="95" t="s">
        <v>723</v>
      </c>
      <c r="D100" s="95" t="s">
        <v>440</v>
      </c>
      <c r="E100" s="95" t="s">
        <v>724</v>
      </c>
      <c r="F100" s="95" t="s">
        <v>725</v>
      </c>
      <c r="G100" s="96" t="s">
        <v>911</v>
      </c>
      <c r="H100" s="96" t="s">
        <v>723</v>
      </c>
      <c r="I100" s="95" t="s">
        <v>726</v>
      </c>
      <c r="J100" s="159">
        <v>1500</v>
      </c>
      <c r="K100" s="55"/>
      <c r="L100" s="137"/>
    </row>
    <row r="101" spans="1:12" ht="26.4" x14ac:dyDescent="0.3">
      <c r="A101" s="54">
        <v>91</v>
      </c>
      <c r="B101" s="88" t="s">
        <v>438</v>
      </c>
      <c r="C101" s="95" t="s">
        <v>727</v>
      </c>
      <c r="D101" s="54" t="s">
        <v>440</v>
      </c>
      <c r="E101" s="54" t="s">
        <v>724</v>
      </c>
      <c r="F101" s="95" t="s">
        <v>728</v>
      </c>
      <c r="G101" s="96" t="s">
        <v>729</v>
      </c>
      <c r="H101" s="129" t="s">
        <v>730</v>
      </c>
      <c r="I101" s="54" t="s">
        <v>463</v>
      </c>
      <c r="J101" s="119">
        <v>9789.2000000000007</v>
      </c>
      <c r="K101" s="55"/>
      <c r="L101" s="137"/>
    </row>
    <row r="102" spans="1:12" ht="26.4" x14ac:dyDescent="0.3">
      <c r="A102" s="54">
        <v>92</v>
      </c>
      <c r="B102" s="88" t="s">
        <v>731</v>
      </c>
      <c r="C102" s="103" t="s">
        <v>732</v>
      </c>
      <c r="D102" s="130" t="s">
        <v>440</v>
      </c>
      <c r="E102" s="130" t="s">
        <v>724</v>
      </c>
      <c r="F102" s="161" t="s">
        <v>733</v>
      </c>
      <c r="G102" s="104" t="s">
        <v>912</v>
      </c>
      <c r="H102" s="131" t="s">
        <v>734</v>
      </c>
      <c r="I102" s="130" t="s">
        <v>456</v>
      </c>
      <c r="J102" s="139">
        <v>8472</v>
      </c>
      <c r="K102" s="55"/>
      <c r="L102" s="137"/>
    </row>
    <row r="103" spans="1:12" ht="39.6" x14ac:dyDescent="0.3">
      <c r="A103" s="54">
        <v>93</v>
      </c>
      <c r="B103" s="88" t="s">
        <v>496</v>
      </c>
      <c r="C103" s="103" t="s">
        <v>732</v>
      </c>
      <c r="D103" s="54" t="s">
        <v>440</v>
      </c>
      <c r="E103" s="54" t="s">
        <v>724</v>
      </c>
      <c r="F103" s="103" t="s">
        <v>735</v>
      </c>
      <c r="G103" s="104" t="s">
        <v>912</v>
      </c>
      <c r="H103" s="96" t="s">
        <v>736</v>
      </c>
      <c r="I103" s="130" t="s">
        <v>726</v>
      </c>
      <c r="J103" s="139">
        <v>0</v>
      </c>
      <c r="K103" s="55"/>
      <c r="L103" s="137"/>
    </row>
    <row r="104" spans="1:12" ht="39.6" x14ac:dyDescent="0.3">
      <c r="A104" s="54">
        <v>94</v>
      </c>
      <c r="B104" s="88" t="s">
        <v>737</v>
      </c>
      <c r="C104" s="95" t="s">
        <v>738</v>
      </c>
      <c r="D104" s="54" t="s">
        <v>440</v>
      </c>
      <c r="E104" s="54" t="s">
        <v>724</v>
      </c>
      <c r="F104" s="103" t="s">
        <v>739</v>
      </c>
      <c r="G104" s="104" t="s">
        <v>913</v>
      </c>
      <c r="H104" s="96" t="s">
        <v>740</v>
      </c>
      <c r="I104" s="130" t="s">
        <v>456</v>
      </c>
      <c r="J104" s="139">
        <v>9857.0499999999993</v>
      </c>
      <c r="K104" s="55"/>
      <c r="L104" s="137"/>
    </row>
    <row r="105" spans="1:12" ht="39.6" x14ac:dyDescent="0.3">
      <c r="A105" s="54">
        <v>95</v>
      </c>
      <c r="B105" s="88" t="s">
        <v>496</v>
      </c>
      <c r="C105" s="103" t="s">
        <v>732</v>
      </c>
      <c r="D105" s="54" t="s">
        <v>440</v>
      </c>
      <c r="E105" s="54" t="s">
        <v>724</v>
      </c>
      <c r="F105" s="103" t="s">
        <v>741</v>
      </c>
      <c r="G105" s="104" t="s">
        <v>912</v>
      </c>
      <c r="H105" s="104" t="s">
        <v>742</v>
      </c>
      <c r="I105" s="130" t="s">
        <v>456</v>
      </c>
      <c r="J105" s="138">
        <v>0</v>
      </c>
      <c r="K105" s="55"/>
      <c r="L105" s="137"/>
    </row>
    <row r="106" spans="1:12" ht="61.2" customHeight="1" x14ac:dyDescent="0.3">
      <c r="A106" s="54">
        <v>96</v>
      </c>
      <c r="B106" s="88" t="s">
        <v>496</v>
      </c>
      <c r="C106" s="95" t="s">
        <v>743</v>
      </c>
      <c r="D106" s="54" t="s">
        <v>440</v>
      </c>
      <c r="E106" s="54" t="s">
        <v>724</v>
      </c>
      <c r="F106" s="95" t="s">
        <v>744</v>
      </c>
      <c r="G106" s="104" t="s">
        <v>909</v>
      </c>
      <c r="H106" s="96" t="s">
        <v>745</v>
      </c>
      <c r="I106" s="54" t="s">
        <v>494</v>
      </c>
      <c r="J106" s="139">
        <v>11558</v>
      </c>
      <c r="K106" s="55"/>
      <c r="L106" s="137"/>
    </row>
    <row r="107" spans="1:12" ht="26.4" x14ac:dyDescent="0.3">
      <c r="A107" s="54">
        <v>97</v>
      </c>
      <c r="B107" s="162" t="s">
        <v>496</v>
      </c>
      <c r="C107" s="103"/>
      <c r="D107" s="130" t="s">
        <v>440</v>
      </c>
      <c r="E107" s="130" t="s">
        <v>724</v>
      </c>
      <c r="F107" s="130"/>
      <c r="G107" s="104" t="s">
        <v>914</v>
      </c>
      <c r="H107" s="163" t="s">
        <v>746</v>
      </c>
      <c r="I107" s="130" t="s">
        <v>449</v>
      </c>
      <c r="J107" s="164">
        <v>10084</v>
      </c>
      <c r="K107" s="55"/>
      <c r="L107" s="137"/>
    </row>
    <row r="108" spans="1:12" ht="26.4" x14ac:dyDescent="0.3">
      <c r="A108" s="54">
        <v>98</v>
      </c>
      <c r="B108" s="88" t="s">
        <v>394</v>
      </c>
      <c r="C108" s="54" t="s">
        <v>747</v>
      </c>
      <c r="D108" s="54" t="s">
        <v>440</v>
      </c>
      <c r="E108" s="54" t="s">
        <v>724</v>
      </c>
      <c r="F108" s="51">
        <v>602150</v>
      </c>
      <c r="G108" s="96" t="s">
        <v>664</v>
      </c>
      <c r="H108" s="93" t="s">
        <v>665</v>
      </c>
      <c r="I108" s="92" t="s">
        <v>666</v>
      </c>
      <c r="J108" s="119">
        <v>35313.620000000003</v>
      </c>
      <c r="K108" s="145"/>
      <c r="L108" s="94"/>
    </row>
    <row r="109" spans="1:12" ht="26.4" x14ac:dyDescent="0.3">
      <c r="A109" s="54">
        <v>99</v>
      </c>
      <c r="B109" s="88" t="s">
        <v>394</v>
      </c>
      <c r="C109" s="54" t="s">
        <v>748</v>
      </c>
      <c r="D109" s="54" t="s">
        <v>440</v>
      </c>
      <c r="E109" s="54" t="s">
        <v>724</v>
      </c>
      <c r="F109" s="95" t="s">
        <v>749</v>
      </c>
      <c r="G109" s="96" t="s">
        <v>750</v>
      </c>
      <c r="H109" s="96" t="s">
        <v>751</v>
      </c>
      <c r="I109" s="337" t="s">
        <v>752</v>
      </c>
      <c r="J109" s="119">
        <v>141133.32999999999</v>
      </c>
      <c r="K109" s="145"/>
      <c r="L109" s="94"/>
    </row>
    <row r="110" spans="1:12" ht="28.2" customHeight="1" x14ac:dyDescent="0.3">
      <c r="A110" s="54">
        <v>100</v>
      </c>
      <c r="B110" s="88" t="s">
        <v>558</v>
      </c>
      <c r="C110" s="54" t="s">
        <v>753</v>
      </c>
      <c r="D110" s="54" t="s">
        <v>440</v>
      </c>
      <c r="E110" s="54" t="s">
        <v>724</v>
      </c>
      <c r="F110" s="54">
        <v>21730060</v>
      </c>
      <c r="G110" s="96" t="s">
        <v>754</v>
      </c>
      <c r="H110" s="96" t="s">
        <v>755</v>
      </c>
      <c r="I110" s="54" t="s">
        <v>487</v>
      </c>
      <c r="J110" s="119">
        <v>9136.58</v>
      </c>
      <c r="K110" s="55"/>
      <c r="L110" s="137"/>
    </row>
    <row r="111" spans="1:12" x14ac:dyDescent="0.3">
      <c r="A111" s="166"/>
      <c r="B111" s="552" t="s">
        <v>756</v>
      </c>
      <c r="C111" s="553"/>
      <c r="D111" s="554"/>
      <c r="E111" s="554"/>
      <c r="F111" s="554"/>
      <c r="G111" s="554"/>
      <c r="H111" s="554"/>
      <c r="I111" s="555"/>
      <c r="J111" s="167">
        <f>SUM(J100:J110)</f>
        <v>236843.77999999997</v>
      </c>
      <c r="K111" s="168"/>
      <c r="L111" s="169"/>
    </row>
    <row r="112" spans="1:12" x14ac:dyDescent="0.3">
      <c r="A112" s="170"/>
      <c r="D112" s="170"/>
      <c r="E112" s="170"/>
      <c r="F112" s="171"/>
      <c r="G112" s="171"/>
      <c r="H112" s="171"/>
      <c r="I112" s="172"/>
    </row>
    <row r="113" spans="1:9" x14ac:dyDescent="0.3">
      <c r="A113" s="170"/>
      <c r="D113" s="170"/>
      <c r="E113" s="170"/>
      <c r="F113" s="171"/>
      <c r="G113" s="171"/>
      <c r="H113" s="171"/>
      <c r="I113" s="172"/>
    </row>
  </sheetData>
  <mergeCells count="5">
    <mergeCell ref="A1:L1"/>
    <mergeCell ref="B95:I95"/>
    <mergeCell ref="B96:I96"/>
    <mergeCell ref="B99:C99"/>
    <mergeCell ref="B111:I11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M63"/>
  <sheetViews>
    <sheetView view="pageBreakPreview" zoomScaleNormal="100" zoomScaleSheetLayoutView="100" workbookViewId="0">
      <selection activeCell="J13" sqref="J13"/>
    </sheetView>
  </sheetViews>
  <sheetFormatPr defaultRowHeight="15.6" x14ac:dyDescent="0.3"/>
  <cols>
    <col min="1" max="1" width="4" customWidth="1"/>
    <col min="2" max="2" width="7.796875" customWidth="1"/>
    <col min="3" max="3" width="25.3984375" customWidth="1"/>
    <col min="4" max="4" width="5.19921875" customWidth="1"/>
    <col min="5" max="5" width="4.19921875" customWidth="1"/>
    <col min="6" max="6" width="15" customWidth="1"/>
    <col min="7" max="7" width="13.19921875" bestFit="1" customWidth="1"/>
    <col min="8" max="8" width="34.5" customWidth="1"/>
    <col min="9" max="9" width="9" customWidth="1"/>
    <col min="10" max="10" width="17.3984375" customWidth="1"/>
    <col min="11" max="11" width="13.69921875" customWidth="1"/>
    <col min="12" max="12" width="9.3984375" bestFit="1" customWidth="1"/>
  </cols>
  <sheetData>
    <row r="1" spans="1:13" ht="39.6" customHeight="1" thickBot="1" x14ac:dyDescent="0.4">
      <c r="A1" s="556" t="s">
        <v>229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16"/>
    </row>
    <row r="2" spans="1:13" s="19" customFormat="1" ht="132.6" thickBot="1" x14ac:dyDescent="0.3">
      <c r="A2" s="173" t="s">
        <v>101</v>
      </c>
      <c r="B2" s="81" t="s">
        <v>25</v>
      </c>
      <c r="C2" s="81" t="s">
        <v>151</v>
      </c>
      <c r="D2" s="81" t="s">
        <v>154</v>
      </c>
      <c r="E2" s="81" t="s">
        <v>153</v>
      </c>
      <c r="F2" s="81" t="s">
        <v>102</v>
      </c>
      <c r="G2" s="81" t="s">
        <v>103</v>
      </c>
      <c r="H2" s="81" t="s">
        <v>89</v>
      </c>
      <c r="I2" s="81" t="s">
        <v>104</v>
      </c>
      <c r="J2" s="81" t="s">
        <v>105</v>
      </c>
      <c r="K2" s="81" t="s">
        <v>106</v>
      </c>
      <c r="L2" s="82" t="s">
        <v>107</v>
      </c>
    </row>
    <row r="3" spans="1:13" ht="39.6" x14ac:dyDescent="0.3">
      <c r="A3" s="54">
        <v>1</v>
      </c>
      <c r="B3" s="54" t="s">
        <v>394</v>
      </c>
      <c r="C3" s="110" t="s">
        <v>757</v>
      </c>
      <c r="D3" s="54" t="s">
        <v>440</v>
      </c>
      <c r="E3" s="54" t="s">
        <v>288</v>
      </c>
      <c r="F3" s="91" t="s">
        <v>758</v>
      </c>
      <c r="G3" s="96" t="s">
        <v>759</v>
      </c>
      <c r="H3" s="110" t="s">
        <v>760</v>
      </c>
      <c r="I3" s="111">
        <v>2019</v>
      </c>
      <c r="J3" s="106">
        <v>500</v>
      </c>
      <c r="K3" s="174"/>
      <c r="L3" s="79"/>
      <c r="M3" s="9"/>
    </row>
    <row r="4" spans="1:13" ht="39.6" x14ac:dyDescent="0.3">
      <c r="A4" s="54">
        <v>2</v>
      </c>
      <c r="B4" s="67" t="s">
        <v>394</v>
      </c>
      <c r="C4" s="79" t="s">
        <v>761</v>
      </c>
      <c r="D4" s="54" t="s">
        <v>440</v>
      </c>
      <c r="E4" s="54" t="s">
        <v>288</v>
      </c>
      <c r="F4" s="96"/>
      <c r="G4" s="96" t="s">
        <v>762</v>
      </c>
      <c r="H4" s="96" t="s">
        <v>763</v>
      </c>
      <c r="I4" s="54" t="s">
        <v>764</v>
      </c>
      <c r="J4" s="175">
        <v>585</v>
      </c>
      <c r="K4" s="174"/>
      <c r="L4" s="79"/>
      <c r="M4" s="9"/>
    </row>
    <row r="5" spans="1:13" ht="23.4" customHeight="1" x14ac:dyDescent="0.3">
      <c r="A5" s="54">
        <v>3</v>
      </c>
      <c r="B5" s="67" t="s">
        <v>545</v>
      </c>
      <c r="C5" s="87" t="s">
        <v>765</v>
      </c>
      <c r="D5" s="51" t="s">
        <v>440</v>
      </c>
      <c r="E5" s="51" t="s">
        <v>766</v>
      </c>
      <c r="F5" s="165" t="s">
        <v>767</v>
      </c>
      <c r="G5" s="93" t="s">
        <v>768</v>
      </c>
      <c r="H5" s="165" t="s">
        <v>769</v>
      </c>
      <c r="I5" s="51" t="s">
        <v>726</v>
      </c>
      <c r="J5" s="176">
        <v>6292</v>
      </c>
      <c r="K5" s="55"/>
      <c r="L5" s="55"/>
    </row>
    <row r="6" spans="1:13" ht="39.6" x14ac:dyDescent="0.3">
      <c r="A6" s="54">
        <v>4</v>
      </c>
      <c r="B6" s="67" t="s">
        <v>545</v>
      </c>
      <c r="C6" s="91" t="s">
        <v>770</v>
      </c>
      <c r="D6" s="54" t="s">
        <v>440</v>
      </c>
      <c r="E6" s="54" t="s">
        <v>288</v>
      </c>
      <c r="F6" s="101" t="s">
        <v>771</v>
      </c>
      <c r="G6" s="154" t="s">
        <v>772</v>
      </c>
      <c r="H6" s="101" t="s">
        <v>773</v>
      </c>
      <c r="I6" s="54" t="s">
        <v>463</v>
      </c>
      <c r="J6" s="176">
        <v>10743</v>
      </c>
      <c r="K6" s="55"/>
      <c r="L6" s="55"/>
    </row>
    <row r="7" spans="1:13" ht="26.4" x14ac:dyDescent="0.3">
      <c r="A7" s="54">
        <v>5</v>
      </c>
      <c r="B7" s="67" t="s">
        <v>545</v>
      </c>
      <c r="C7" s="91" t="s">
        <v>774</v>
      </c>
      <c r="D7" s="54" t="s">
        <v>440</v>
      </c>
      <c r="E7" s="54" t="s">
        <v>288</v>
      </c>
      <c r="F7" s="101" t="s">
        <v>775</v>
      </c>
      <c r="G7" s="96" t="s">
        <v>776</v>
      </c>
      <c r="H7" s="101" t="s">
        <v>777</v>
      </c>
      <c r="I7" s="54" t="s">
        <v>662</v>
      </c>
      <c r="J7" s="176">
        <v>1791.15</v>
      </c>
      <c r="K7" s="55"/>
      <c r="L7" s="55"/>
    </row>
    <row r="8" spans="1:13" ht="53.4" x14ac:dyDescent="0.3">
      <c r="A8" s="147">
        <v>6</v>
      </c>
      <c r="B8" s="54" t="s">
        <v>778</v>
      </c>
      <c r="C8" s="52" t="s">
        <v>779</v>
      </c>
      <c r="D8" s="51" t="s">
        <v>780</v>
      </c>
      <c r="E8" s="51" t="s">
        <v>288</v>
      </c>
      <c r="F8" s="91"/>
      <c r="G8" s="96" t="s">
        <v>550</v>
      </c>
      <c r="H8" s="177" t="s">
        <v>781</v>
      </c>
      <c r="I8" s="67" t="s">
        <v>444</v>
      </c>
      <c r="J8" s="176">
        <v>12225</v>
      </c>
      <c r="K8" s="150"/>
      <c r="L8" s="150"/>
    </row>
    <row r="9" spans="1:13" ht="21.6" customHeight="1" x14ac:dyDescent="0.3">
      <c r="A9" s="54"/>
      <c r="B9" s="55"/>
      <c r="C9" s="557" t="s">
        <v>782</v>
      </c>
      <c r="D9" s="554"/>
      <c r="E9" s="554"/>
      <c r="F9" s="554"/>
      <c r="G9" s="554"/>
      <c r="H9" s="554"/>
      <c r="I9" s="555"/>
      <c r="J9" s="178">
        <f>SUM(J3:J8)</f>
        <v>32136.15</v>
      </c>
      <c r="K9" s="55"/>
      <c r="L9" s="55"/>
    </row>
    <row r="10" spans="1:13" x14ac:dyDescent="0.3">
      <c r="A10" s="120"/>
      <c r="B10" s="60"/>
      <c r="C10" s="179"/>
      <c r="D10" s="74"/>
      <c r="E10" s="122"/>
      <c r="F10" s="179"/>
      <c r="G10" s="180"/>
      <c r="H10" s="179"/>
      <c r="I10" s="73"/>
      <c r="J10" s="181"/>
      <c r="K10" s="60"/>
      <c r="L10" s="60"/>
    </row>
    <row r="11" spans="1:13" x14ac:dyDescent="0.3">
      <c r="A11" s="120"/>
      <c r="B11" s="60"/>
      <c r="C11" s="182"/>
      <c r="D11" s="183"/>
      <c r="E11" s="120"/>
      <c r="F11" s="182"/>
      <c r="G11" s="184"/>
      <c r="H11" s="182"/>
      <c r="I11" s="60"/>
      <c r="J11" s="185"/>
      <c r="K11" s="60"/>
      <c r="L11" s="60"/>
    </row>
    <row r="12" spans="1:13" ht="39.6" x14ac:dyDescent="0.3">
      <c r="A12" s="54">
        <v>7</v>
      </c>
      <c r="B12" s="129" t="s">
        <v>394</v>
      </c>
      <c r="C12" s="129" t="s">
        <v>783</v>
      </c>
      <c r="D12" s="54" t="s">
        <v>440</v>
      </c>
      <c r="E12" s="54" t="s">
        <v>724</v>
      </c>
      <c r="F12" s="96" t="s">
        <v>784</v>
      </c>
      <c r="G12" s="96" t="s">
        <v>785</v>
      </c>
      <c r="H12" s="96" t="s">
        <v>786</v>
      </c>
      <c r="I12" s="96" t="s">
        <v>787</v>
      </c>
      <c r="J12" s="119">
        <v>13497.6</v>
      </c>
      <c r="K12" s="55"/>
      <c r="L12" s="55"/>
    </row>
    <row r="13" spans="1:13" ht="53.4" thickBot="1" x14ac:dyDescent="0.35">
      <c r="A13" s="54">
        <v>8</v>
      </c>
      <c r="B13" s="129" t="s">
        <v>394</v>
      </c>
      <c r="C13" s="129" t="s">
        <v>783</v>
      </c>
      <c r="D13" s="95" t="s">
        <v>440</v>
      </c>
      <c r="E13" s="54" t="s">
        <v>724</v>
      </c>
      <c r="F13" s="96" t="s">
        <v>788</v>
      </c>
      <c r="G13" s="96" t="s">
        <v>664</v>
      </c>
      <c r="H13" s="96" t="s">
        <v>789</v>
      </c>
      <c r="I13" s="96" t="s">
        <v>790</v>
      </c>
      <c r="J13" s="119">
        <v>35876.5</v>
      </c>
      <c r="K13" s="55"/>
      <c r="L13" s="55"/>
    </row>
    <row r="14" spans="1:13" ht="71.400000000000006" customHeight="1" x14ac:dyDescent="0.3">
      <c r="A14" s="54">
        <v>9</v>
      </c>
      <c r="B14" s="54" t="s">
        <v>778</v>
      </c>
      <c r="C14" s="96" t="s">
        <v>791</v>
      </c>
      <c r="D14" s="51" t="s">
        <v>780</v>
      </c>
      <c r="E14" s="51" t="s">
        <v>724</v>
      </c>
      <c r="F14" s="91" t="s">
        <v>792</v>
      </c>
      <c r="G14" s="96" t="s">
        <v>550</v>
      </c>
      <c r="H14" s="186" t="s">
        <v>781</v>
      </c>
      <c r="I14" s="51" t="s">
        <v>463</v>
      </c>
      <c r="J14" s="187">
        <v>66821</v>
      </c>
      <c r="K14" s="55"/>
      <c r="L14" s="55"/>
    </row>
    <row r="15" spans="1:13" ht="74.400000000000006" customHeight="1" x14ac:dyDescent="0.3">
      <c r="A15" s="54">
        <v>10</v>
      </c>
      <c r="B15" s="54" t="s">
        <v>778</v>
      </c>
      <c r="C15" s="96" t="s">
        <v>791</v>
      </c>
      <c r="D15" s="51" t="s">
        <v>780</v>
      </c>
      <c r="E15" s="51" t="s">
        <v>724</v>
      </c>
      <c r="F15" s="91" t="s">
        <v>793</v>
      </c>
      <c r="G15" s="96" t="s">
        <v>550</v>
      </c>
      <c r="H15" s="188" t="s">
        <v>781</v>
      </c>
      <c r="I15" s="54" t="s">
        <v>444</v>
      </c>
      <c r="J15" s="176">
        <v>87355</v>
      </c>
      <c r="K15" s="55"/>
      <c r="L15" s="55"/>
    </row>
    <row r="16" spans="1:13" ht="66" x14ac:dyDescent="0.3">
      <c r="A16" s="54">
        <v>11</v>
      </c>
      <c r="B16" s="54" t="s">
        <v>778</v>
      </c>
      <c r="C16" s="96" t="s">
        <v>791</v>
      </c>
      <c r="D16" s="51" t="s">
        <v>780</v>
      </c>
      <c r="E16" s="51" t="s">
        <v>724</v>
      </c>
      <c r="F16" s="91" t="s">
        <v>794</v>
      </c>
      <c r="G16" s="96" t="s">
        <v>550</v>
      </c>
      <c r="H16" s="189" t="s">
        <v>795</v>
      </c>
      <c r="I16" s="54" t="s">
        <v>463</v>
      </c>
      <c r="J16" s="176">
        <v>37633</v>
      </c>
      <c r="K16" s="55"/>
      <c r="L16" s="55"/>
    </row>
    <row r="17" spans="1:12" ht="73.8" customHeight="1" x14ac:dyDescent="0.3">
      <c r="A17" s="54">
        <v>12</v>
      </c>
      <c r="B17" s="54" t="s">
        <v>778</v>
      </c>
      <c r="C17" s="96" t="s">
        <v>791</v>
      </c>
      <c r="D17" s="51" t="s">
        <v>780</v>
      </c>
      <c r="E17" s="51" t="s">
        <v>724</v>
      </c>
      <c r="F17" s="91" t="s">
        <v>796</v>
      </c>
      <c r="G17" s="96" t="s">
        <v>550</v>
      </c>
      <c r="H17" s="189" t="s">
        <v>797</v>
      </c>
      <c r="I17" s="54" t="s">
        <v>798</v>
      </c>
      <c r="J17" s="176">
        <v>137580</v>
      </c>
      <c r="K17" s="55"/>
      <c r="L17" s="55"/>
    </row>
    <row r="18" spans="1:12" ht="20.399999999999999" customHeight="1" x14ac:dyDescent="0.3">
      <c r="A18" s="54"/>
      <c r="B18" s="54"/>
      <c r="C18" s="552" t="s">
        <v>756</v>
      </c>
      <c r="D18" s="553"/>
      <c r="E18" s="553"/>
      <c r="F18" s="553"/>
      <c r="G18" s="553"/>
      <c r="H18" s="553"/>
      <c r="I18" s="558"/>
      <c r="J18" s="178">
        <f>SUM(J12:J17)</f>
        <v>378763.1</v>
      </c>
      <c r="K18" s="55"/>
      <c r="L18" s="55"/>
    </row>
    <row r="19" spans="1:12" x14ac:dyDescent="0.3">
      <c r="A19" s="190"/>
      <c r="B19" s="157"/>
      <c r="C19" s="157"/>
      <c r="D19" s="191"/>
      <c r="E19" s="190"/>
      <c r="F19" s="192"/>
      <c r="G19" s="193"/>
      <c r="H19" s="192"/>
      <c r="I19" s="157"/>
      <c r="J19" s="194"/>
      <c r="K19" s="157"/>
      <c r="L19" s="157"/>
    </row>
    <row r="20" spans="1:12" ht="18" customHeight="1" x14ac:dyDescent="0.3">
      <c r="A20" s="195"/>
      <c r="B20" s="196"/>
      <c r="C20" s="196"/>
      <c r="D20" s="197"/>
      <c r="E20" s="195"/>
      <c r="F20" s="198"/>
      <c r="G20" s="199"/>
      <c r="H20" s="198"/>
      <c r="I20" s="196"/>
      <c r="J20" s="196"/>
      <c r="K20" s="196"/>
      <c r="L20" s="196"/>
    </row>
    <row r="21" spans="1:12" x14ac:dyDescent="0.3">
      <c r="A21" s="196"/>
      <c r="B21" s="196"/>
      <c r="C21" s="196"/>
      <c r="D21" s="196"/>
      <c r="E21" s="196"/>
      <c r="F21" s="196"/>
      <c r="G21" s="196"/>
      <c r="H21" s="196"/>
      <c r="I21" s="196"/>
      <c r="J21" s="196"/>
      <c r="K21" s="200"/>
      <c r="L21" s="201"/>
    </row>
    <row r="22" spans="1:12" x14ac:dyDescent="0.3">
      <c r="A22" s="196"/>
      <c r="B22" s="196"/>
      <c r="C22" s="196"/>
      <c r="D22" s="196"/>
      <c r="E22" s="196"/>
      <c r="F22" s="196"/>
      <c r="G22" s="196"/>
      <c r="H22" s="196"/>
      <c r="I22" s="196"/>
      <c r="J22" s="196"/>
      <c r="K22" s="200"/>
      <c r="L22" s="201"/>
    </row>
    <row r="23" spans="1:12" x14ac:dyDescent="0.3">
      <c r="A23" s="195"/>
      <c r="B23" s="196"/>
      <c r="C23" s="196"/>
      <c r="D23" s="197"/>
      <c r="E23" s="195"/>
      <c r="F23" s="198"/>
      <c r="G23" s="199"/>
      <c r="H23" s="198"/>
      <c r="I23" s="196"/>
      <c r="J23" s="196"/>
      <c r="K23" s="196"/>
      <c r="L23" s="196"/>
    </row>
    <row r="24" spans="1:12" x14ac:dyDescent="0.3">
      <c r="A24" s="196"/>
      <c r="B24" s="196"/>
      <c r="C24" s="196"/>
      <c r="D24" s="197"/>
      <c r="E24" s="195"/>
      <c r="F24" s="198"/>
      <c r="G24" s="199"/>
      <c r="H24" s="198"/>
      <c r="I24" s="196"/>
      <c r="J24" s="196"/>
      <c r="K24" s="196"/>
      <c r="L24" s="196"/>
    </row>
    <row r="25" spans="1:12" x14ac:dyDescent="0.3">
      <c r="A25" s="196"/>
      <c r="B25" s="196"/>
      <c r="C25" s="196"/>
      <c r="D25" s="197"/>
      <c r="E25" s="195"/>
      <c r="F25" s="198"/>
      <c r="G25" s="199"/>
      <c r="H25" s="198"/>
      <c r="I25" s="196"/>
      <c r="J25" s="196"/>
      <c r="K25" s="196"/>
      <c r="L25" s="196"/>
    </row>
    <row r="26" spans="1:12" x14ac:dyDescent="0.3">
      <c r="A26" s="196"/>
      <c r="B26" s="196"/>
      <c r="C26" s="196"/>
      <c r="D26" s="197"/>
      <c r="E26" s="195"/>
      <c r="F26" s="198"/>
      <c r="G26" s="199"/>
      <c r="H26" s="198"/>
      <c r="I26" s="196"/>
      <c r="J26" s="196"/>
      <c r="K26" s="196"/>
      <c r="L26" s="196"/>
    </row>
    <row r="27" spans="1:12" x14ac:dyDescent="0.3">
      <c r="A27" s="196"/>
      <c r="B27" s="196"/>
      <c r="C27" s="196"/>
      <c r="D27" s="197"/>
      <c r="E27" s="195"/>
      <c r="F27" s="198"/>
      <c r="G27" s="199"/>
      <c r="H27" s="198"/>
      <c r="I27" s="196"/>
      <c r="J27" s="196"/>
      <c r="K27" s="196"/>
      <c r="L27" s="196"/>
    </row>
    <row r="28" spans="1:12" x14ac:dyDescent="0.3">
      <c r="A28" s="196"/>
      <c r="B28" s="196"/>
      <c r="C28" s="196"/>
      <c r="D28" s="197"/>
      <c r="E28" s="195"/>
      <c r="F28" s="198"/>
      <c r="G28" s="199"/>
      <c r="H28" s="198"/>
      <c r="I28" s="196"/>
      <c r="J28" s="196"/>
      <c r="K28" s="196"/>
      <c r="L28" s="196"/>
    </row>
    <row r="29" spans="1:12" x14ac:dyDescent="0.3">
      <c r="A29" s="196"/>
      <c r="B29" s="196"/>
      <c r="C29" s="196"/>
      <c r="D29" s="197"/>
      <c r="E29" s="195"/>
      <c r="F29" s="198"/>
      <c r="G29" s="199"/>
      <c r="H29" s="198"/>
      <c r="I29" s="196"/>
      <c r="J29" s="196"/>
      <c r="K29" s="196"/>
      <c r="L29" s="196"/>
    </row>
    <row r="30" spans="1:12" x14ac:dyDescent="0.3">
      <c r="A30" s="196"/>
      <c r="B30" s="196"/>
      <c r="C30" s="196"/>
      <c r="D30" s="197"/>
      <c r="E30" s="195"/>
      <c r="F30" s="198"/>
      <c r="G30" s="199"/>
      <c r="H30" s="198"/>
      <c r="I30" s="196"/>
      <c r="J30" s="196"/>
      <c r="K30" s="196"/>
      <c r="L30" s="196"/>
    </row>
    <row r="31" spans="1:12" x14ac:dyDescent="0.3">
      <c r="A31" s="196"/>
      <c r="B31" s="196"/>
      <c r="C31" s="196"/>
      <c r="D31" s="197"/>
      <c r="E31" s="195"/>
      <c r="F31" s="198"/>
      <c r="G31" s="199"/>
      <c r="H31" s="198"/>
      <c r="I31" s="196"/>
      <c r="J31" s="196"/>
      <c r="K31" s="196"/>
      <c r="L31" s="196"/>
    </row>
    <row r="32" spans="1:12" x14ac:dyDescent="0.3">
      <c r="A32" s="196"/>
      <c r="B32" s="196"/>
      <c r="C32" s="196"/>
      <c r="D32" s="197"/>
      <c r="E32" s="195"/>
      <c r="F32" s="198"/>
      <c r="G32" s="199"/>
      <c r="H32" s="198"/>
      <c r="I32" s="196"/>
      <c r="J32" s="196"/>
      <c r="K32" s="196"/>
      <c r="L32" s="196"/>
    </row>
    <row r="33" spans="1:12" x14ac:dyDescent="0.3">
      <c r="A33" s="196"/>
      <c r="B33" s="196"/>
      <c r="C33" s="196"/>
      <c r="D33" s="197"/>
      <c r="E33" s="195"/>
      <c r="F33" s="198"/>
      <c r="G33" s="199"/>
      <c r="H33" s="198"/>
      <c r="I33" s="196"/>
      <c r="J33" s="196"/>
      <c r="K33" s="196"/>
      <c r="L33" s="196"/>
    </row>
    <row r="34" spans="1:12" x14ac:dyDescent="0.3">
      <c r="A34" s="196"/>
      <c r="B34" s="196"/>
      <c r="C34" s="196"/>
      <c r="D34" s="197"/>
      <c r="E34" s="195"/>
      <c r="F34" s="198"/>
      <c r="G34" s="199"/>
      <c r="H34" s="198"/>
      <c r="I34" s="196"/>
      <c r="J34" s="196"/>
      <c r="K34" s="196"/>
      <c r="L34" s="196"/>
    </row>
    <row r="35" spans="1:12" x14ac:dyDescent="0.3">
      <c r="A35" s="196"/>
      <c r="B35" s="196"/>
      <c r="C35" s="196"/>
      <c r="D35" s="197"/>
      <c r="E35" s="195"/>
      <c r="F35" s="198"/>
      <c r="G35" s="199"/>
      <c r="H35" s="198"/>
      <c r="I35" s="196"/>
      <c r="J35" s="196"/>
      <c r="K35" s="196"/>
      <c r="L35" s="196"/>
    </row>
    <row r="36" spans="1:12" x14ac:dyDescent="0.3">
      <c r="A36" s="196"/>
      <c r="B36" s="196"/>
      <c r="C36" s="196"/>
      <c r="D36" s="197"/>
      <c r="E36" s="195"/>
      <c r="F36" s="198"/>
      <c r="G36" s="199"/>
      <c r="H36" s="198"/>
      <c r="I36" s="196"/>
      <c r="J36" s="196"/>
      <c r="K36" s="196"/>
      <c r="L36" s="196"/>
    </row>
    <row r="37" spans="1:12" x14ac:dyDescent="0.3">
      <c r="A37" s="196"/>
      <c r="B37" s="196"/>
      <c r="C37" s="196"/>
      <c r="D37" s="197"/>
      <c r="E37" s="195"/>
      <c r="F37" s="198"/>
      <c r="G37" s="199"/>
      <c r="H37" s="198"/>
      <c r="I37" s="196"/>
      <c r="J37" s="196"/>
      <c r="K37" s="196"/>
      <c r="L37" s="196"/>
    </row>
    <row r="38" spans="1:12" x14ac:dyDescent="0.3">
      <c r="A38" s="196"/>
      <c r="B38" s="196"/>
      <c r="C38" s="196"/>
      <c r="D38" s="197"/>
      <c r="E38" s="195"/>
      <c r="F38" s="198"/>
      <c r="G38" s="199"/>
      <c r="H38" s="198"/>
      <c r="I38" s="196"/>
      <c r="J38" s="196"/>
      <c r="K38" s="196"/>
      <c r="L38" s="196"/>
    </row>
    <row r="39" spans="1:12" x14ac:dyDescent="0.3">
      <c r="A39" s="196"/>
      <c r="B39" s="196"/>
      <c r="C39" s="196"/>
      <c r="D39" s="197"/>
      <c r="E39" s="195"/>
      <c r="F39" s="198"/>
      <c r="G39" s="199"/>
      <c r="H39" s="198"/>
      <c r="I39" s="196"/>
      <c r="J39" s="196"/>
      <c r="K39" s="196"/>
      <c r="L39" s="196"/>
    </row>
    <row r="40" spans="1:12" x14ac:dyDescent="0.3">
      <c r="A40" s="196"/>
      <c r="B40" s="196"/>
      <c r="C40" s="196"/>
      <c r="D40" s="197"/>
      <c r="E40" s="195"/>
      <c r="F40" s="198"/>
      <c r="G40" s="199"/>
      <c r="H40" s="198"/>
      <c r="I40" s="196"/>
      <c r="J40" s="196"/>
      <c r="K40" s="196"/>
      <c r="L40" s="196"/>
    </row>
    <row r="41" spans="1:12" x14ac:dyDescent="0.3">
      <c r="D41" s="1"/>
      <c r="E41" s="170"/>
      <c r="F41" s="2"/>
      <c r="G41" s="202"/>
      <c r="H41" s="2"/>
    </row>
    <row r="42" spans="1:12" x14ac:dyDescent="0.3">
      <c r="D42" s="1"/>
      <c r="E42" s="170"/>
      <c r="F42" s="2"/>
      <c r="G42" s="202"/>
      <c r="H42" s="2"/>
    </row>
    <row r="43" spans="1:12" x14ac:dyDescent="0.3">
      <c r="D43" s="1"/>
      <c r="E43" s="170"/>
      <c r="F43" s="2"/>
      <c r="G43" s="202"/>
      <c r="H43" s="2"/>
    </row>
    <row r="44" spans="1:12" x14ac:dyDescent="0.3">
      <c r="D44" s="1"/>
      <c r="E44" s="170"/>
      <c r="F44" s="2"/>
      <c r="G44" s="202"/>
      <c r="H44" s="2"/>
    </row>
    <row r="45" spans="1:12" x14ac:dyDescent="0.3">
      <c r="E45" s="172"/>
      <c r="F45" s="2"/>
      <c r="G45" s="202"/>
      <c r="H45" s="2"/>
    </row>
    <row r="46" spans="1:12" x14ac:dyDescent="0.3">
      <c r="E46" s="172"/>
      <c r="F46" s="2"/>
      <c r="G46" s="202"/>
      <c r="H46" s="2"/>
    </row>
    <row r="47" spans="1:12" x14ac:dyDescent="0.3">
      <c r="E47" s="172"/>
      <c r="F47" s="2"/>
      <c r="G47" s="202"/>
      <c r="H47" s="2"/>
    </row>
    <row r="48" spans="1:12" x14ac:dyDescent="0.3">
      <c r="E48" s="172"/>
      <c r="F48" s="2"/>
      <c r="G48" s="202"/>
      <c r="H48" s="2"/>
    </row>
    <row r="49" spans="5:8" x14ac:dyDescent="0.3">
      <c r="E49" s="172"/>
      <c r="F49" s="2"/>
      <c r="G49" s="202"/>
      <c r="H49" s="2"/>
    </row>
    <row r="50" spans="5:8" x14ac:dyDescent="0.3">
      <c r="E50" s="172"/>
      <c r="F50" s="2"/>
      <c r="G50" s="202"/>
    </row>
    <row r="51" spans="5:8" x14ac:dyDescent="0.3">
      <c r="E51" s="172"/>
      <c r="F51" s="2"/>
      <c r="G51" s="202"/>
    </row>
    <row r="52" spans="5:8" x14ac:dyDescent="0.3">
      <c r="E52" s="172"/>
      <c r="F52" s="2"/>
      <c r="G52" s="202"/>
    </row>
    <row r="53" spans="5:8" x14ac:dyDescent="0.3">
      <c r="F53" s="2"/>
      <c r="G53" s="202"/>
    </row>
    <row r="54" spans="5:8" x14ac:dyDescent="0.3">
      <c r="F54" s="2"/>
      <c r="G54" s="202"/>
    </row>
    <row r="55" spans="5:8" x14ac:dyDescent="0.3">
      <c r="F55" s="2"/>
    </row>
    <row r="56" spans="5:8" x14ac:dyDescent="0.3">
      <c r="F56" s="2"/>
    </row>
    <row r="57" spans="5:8" x14ac:dyDescent="0.3">
      <c r="F57" s="2"/>
    </row>
    <row r="58" spans="5:8" x14ac:dyDescent="0.3">
      <c r="F58" s="2"/>
    </row>
    <row r="59" spans="5:8" x14ac:dyDescent="0.3">
      <c r="F59" s="2"/>
    </row>
    <row r="60" spans="5:8" x14ac:dyDescent="0.3">
      <c r="F60" s="2"/>
    </row>
    <row r="61" spans="5:8" x14ac:dyDescent="0.3">
      <c r="F61" s="2"/>
    </row>
    <row r="62" spans="5:8" x14ac:dyDescent="0.3">
      <c r="F62" s="2"/>
    </row>
    <row r="63" spans="5:8" x14ac:dyDescent="0.3">
      <c r="F63" s="2"/>
    </row>
  </sheetData>
  <mergeCells count="3">
    <mergeCell ref="A1:L1"/>
    <mergeCell ref="C9:I9"/>
    <mergeCell ref="C18:I1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1"/>
  <sheetViews>
    <sheetView tabSelected="1" view="pageBreakPreview" topLeftCell="A8" zoomScaleNormal="100" zoomScaleSheetLayoutView="100" workbookViewId="0">
      <selection activeCell="F17" sqref="F1:F1048576"/>
    </sheetView>
  </sheetViews>
  <sheetFormatPr defaultRowHeight="15.6" x14ac:dyDescent="0.3"/>
  <cols>
    <col min="1" max="1" width="8.8984375" customWidth="1"/>
    <col min="2" max="2" width="17" customWidth="1"/>
    <col min="3" max="3" width="66.19921875" customWidth="1"/>
    <col min="4" max="4" width="15.59765625" customWidth="1"/>
    <col min="5" max="5" width="13.5" customWidth="1"/>
  </cols>
  <sheetData>
    <row r="1" spans="1:6" ht="18" thickBot="1" x14ac:dyDescent="0.35">
      <c r="A1" s="417" t="s">
        <v>230</v>
      </c>
      <c r="B1" s="417"/>
      <c r="C1" s="417"/>
      <c r="D1" s="417"/>
      <c r="E1" s="417"/>
    </row>
    <row r="2" spans="1:6" s="1" customFormat="1" ht="27" thickBot="1" x14ac:dyDescent="0.35">
      <c r="A2" s="71" t="s">
        <v>80</v>
      </c>
      <c r="B2" s="57" t="s">
        <v>81</v>
      </c>
      <c r="C2" s="57" t="s">
        <v>82</v>
      </c>
      <c r="D2" s="57" t="s">
        <v>83</v>
      </c>
      <c r="E2" s="50" t="s">
        <v>84</v>
      </c>
    </row>
    <row r="3" spans="1:6" s="1" customFormat="1" ht="26.4" x14ac:dyDescent="0.3">
      <c r="A3" s="160" t="s">
        <v>799</v>
      </c>
      <c r="B3" s="160" t="s">
        <v>800</v>
      </c>
      <c r="C3" s="101" t="s">
        <v>801</v>
      </c>
      <c r="D3" s="129" t="s">
        <v>802</v>
      </c>
      <c r="E3" s="96" t="s">
        <v>803</v>
      </c>
      <c r="F3" s="203"/>
    </row>
    <row r="4" spans="1:6" s="1" customFormat="1" ht="27" x14ac:dyDescent="0.3">
      <c r="A4" s="160" t="s">
        <v>799</v>
      </c>
      <c r="B4" s="160" t="s">
        <v>800</v>
      </c>
      <c r="C4" s="101" t="s">
        <v>801</v>
      </c>
      <c r="D4" s="129" t="s">
        <v>802</v>
      </c>
      <c r="E4" s="91" t="s">
        <v>803</v>
      </c>
      <c r="F4" s="203"/>
    </row>
    <row r="5" spans="1:6" s="1" customFormat="1" ht="27" x14ac:dyDescent="0.3">
      <c r="A5" s="160" t="s">
        <v>799</v>
      </c>
      <c r="B5" s="160" t="s">
        <v>804</v>
      </c>
      <c r="C5" s="101" t="s">
        <v>805</v>
      </c>
      <c r="D5" s="129" t="s">
        <v>806</v>
      </c>
      <c r="E5" s="91" t="s">
        <v>807</v>
      </c>
      <c r="F5" s="203"/>
    </row>
    <row r="6" spans="1:6" s="1" customFormat="1" ht="27" x14ac:dyDescent="0.3">
      <c r="A6" s="160" t="s">
        <v>799</v>
      </c>
      <c r="B6" s="160" t="s">
        <v>808</v>
      </c>
      <c r="C6" s="101" t="s">
        <v>805</v>
      </c>
      <c r="D6" s="129" t="s">
        <v>806</v>
      </c>
      <c r="E6" s="91" t="s">
        <v>807</v>
      </c>
      <c r="F6" s="203"/>
    </row>
    <row r="7" spans="1:6" s="1" customFormat="1" x14ac:dyDescent="0.3">
      <c r="A7" s="160" t="s">
        <v>799</v>
      </c>
      <c r="B7" s="160" t="s">
        <v>808</v>
      </c>
      <c r="C7" s="101" t="s">
        <v>809</v>
      </c>
      <c r="D7" s="129" t="s">
        <v>806</v>
      </c>
      <c r="E7" s="91" t="s">
        <v>810</v>
      </c>
      <c r="F7" s="203"/>
    </row>
    <row r="8" spans="1:6" s="1" customFormat="1" x14ac:dyDescent="0.3">
      <c r="A8" s="160" t="s">
        <v>811</v>
      </c>
      <c r="B8" s="160" t="s">
        <v>812</v>
      </c>
      <c r="C8" s="101" t="s">
        <v>813</v>
      </c>
      <c r="D8" s="129" t="s">
        <v>806</v>
      </c>
      <c r="E8" s="91" t="s">
        <v>814</v>
      </c>
      <c r="F8" s="203"/>
    </row>
    <row r="9" spans="1:6" ht="27" x14ac:dyDescent="0.3">
      <c r="A9" s="160" t="s">
        <v>811</v>
      </c>
      <c r="B9" s="160" t="s">
        <v>815</v>
      </c>
      <c r="C9" s="101" t="s">
        <v>816</v>
      </c>
      <c r="D9" s="129" t="s">
        <v>802</v>
      </c>
      <c r="E9" s="91" t="s">
        <v>817</v>
      </c>
      <c r="F9" s="44"/>
    </row>
    <row r="10" spans="1:6" ht="27" x14ac:dyDescent="0.3">
      <c r="A10" s="160" t="s">
        <v>818</v>
      </c>
      <c r="B10" s="160" t="s">
        <v>819</v>
      </c>
      <c r="C10" s="101" t="s">
        <v>820</v>
      </c>
      <c r="D10" s="129" t="s">
        <v>821</v>
      </c>
      <c r="E10" s="91" t="s">
        <v>822</v>
      </c>
      <c r="F10" s="44"/>
    </row>
    <row r="11" spans="1:6" ht="27" x14ac:dyDescent="0.3">
      <c r="A11" s="160" t="s">
        <v>818</v>
      </c>
      <c r="B11" s="160" t="s">
        <v>815</v>
      </c>
      <c r="C11" s="101" t="s">
        <v>820</v>
      </c>
      <c r="D11" s="129" t="s">
        <v>821</v>
      </c>
      <c r="E11" s="91" t="s">
        <v>822</v>
      </c>
      <c r="F11" s="44"/>
    </row>
    <row r="12" spans="1:6" ht="27" x14ac:dyDescent="0.3">
      <c r="A12" s="160" t="s">
        <v>823</v>
      </c>
      <c r="B12" s="160" t="s">
        <v>819</v>
      </c>
      <c r="C12" s="101" t="s">
        <v>824</v>
      </c>
      <c r="D12" s="129" t="s">
        <v>802</v>
      </c>
      <c r="E12" s="91" t="s">
        <v>825</v>
      </c>
      <c r="F12" s="44"/>
    </row>
    <row r="13" spans="1:6" ht="27" x14ac:dyDescent="0.3">
      <c r="A13" s="160" t="s">
        <v>823</v>
      </c>
      <c r="B13" s="160" t="s">
        <v>826</v>
      </c>
      <c r="C13" s="101" t="s">
        <v>827</v>
      </c>
      <c r="D13" s="129" t="s">
        <v>828</v>
      </c>
      <c r="E13" s="91" t="s">
        <v>829</v>
      </c>
      <c r="F13" s="44"/>
    </row>
    <row r="14" spans="1:6" ht="27" x14ac:dyDescent="0.3">
      <c r="A14" s="160" t="s">
        <v>823</v>
      </c>
      <c r="B14" s="160" t="s">
        <v>819</v>
      </c>
      <c r="C14" s="101" t="s">
        <v>830</v>
      </c>
      <c r="D14" s="129" t="s">
        <v>828</v>
      </c>
      <c r="E14" s="91" t="s">
        <v>831</v>
      </c>
      <c r="F14" s="44"/>
    </row>
    <row r="15" spans="1:6" ht="27" x14ac:dyDescent="0.3">
      <c r="A15" s="160" t="s">
        <v>823</v>
      </c>
      <c r="B15" s="160" t="s">
        <v>826</v>
      </c>
      <c r="C15" s="101" t="s">
        <v>832</v>
      </c>
      <c r="D15" s="129" t="s">
        <v>833</v>
      </c>
      <c r="E15" s="91" t="s">
        <v>834</v>
      </c>
      <c r="F15" s="44"/>
    </row>
    <row r="16" spans="1:6" ht="27" x14ac:dyDescent="0.3">
      <c r="A16" s="160" t="s">
        <v>835</v>
      </c>
      <c r="B16" s="160" t="s">
        <v>815</v>
      </c>
      <c r="C16" s="101" t="s">
        <v>836</v>
      </c>
      <c r="D16" s="129" t="s">
        <v>837</v>
      </c>
      <c r="E16" s="91" t="s">
        <v>838</v>
      </c>
      <c r="F16" s="44"/>
    </row>
    <row r="17" spans="1:6" ht="27" x14ac:dyDescent="0.3">
      <c r="A17" s="160" t="s">
        <v>839</v>
      </c>
      <c r="B17" s="160" t="s">
        <v>815</v>
      </c>
      <c r="C17" s="101" t="s">
        <v>840</v>
      </c>
      <c r="D17" s="129" t="s">
        <v>802</v>
      </c>
      <c r="E17" s="91" t="s">
        <v>841</v>
      </c>
      <c r="F17" s="44"/>
    </row>
    <row r="18" spans="1:6" ht="27" x14ac:dyDescent="0.3">
      <c r="A18" s="160" t="s">
        <v>839</v>
      </c>
      <c r="B18" s="160" t="s">
        <v>815</v>
      </c>
      <c r="C18" s="101" t="s">
        <v>842</v>
      </c>
      <c r="D18" s="129" t="s">
        <v>802</v>
      </c>
      <c r="E18" s="91" t="s">
        <v>843</v>
      </c>
      <c r="F18" s="44"/>
    </row>
    <row r="19" spans="1:6" ht="27" x14ac:dyDescent="0.3">
      <c r="A19" s="160" t="s">
        <v>839</v>
      </c>
      <c r="B19" s="160" t="s">
        <v>826</v>
      </c>
      <c r="C19" s="101" t="s">
        <v>844</v>
      </c>
      <c r="D19" s="129" t="s">
        <v>845</v>
      </c>
      <c r="E19" s="91" t="s">
        <v>846</v>
      </c>
      <c r="F19" s="44"/>
    </row>
    <row r="20" spans="1:6" ht="27" x14ac:dyDescent="0.3">
      <c r="A20" s="160" t="s">
        <v>839</v>
      </c>
      <c r="B20" s="160" t="s">
        <v>819</v>
      </c>
      <c r="C20" s="101" t="s">
        <v>847</v>
      </c>
      <c r="D20" s="129" t="s">
        <v>848</v>
      </c>
      <c r="E20" s="91" t="s">
        <v>849</v>
      </c>
      <c r="F20" s="44"/>
    </row>
    <row r="21" spans="1:6" ht="27" x14ac:dyDescent="0.3">
      <c r="A21" s="160" t="s">
        <v>839</v>
      </c>
      <c r="B21" s="160" t="s">
        <v>826</v>
      </c>
      <c r="C21" s="101" t="s">
        <v>850</v>
      </c>
      <c r="D21" s="129" t="s">
        <v>851</v>
      </c>
      <c r="E21" s="91" t="s">
        <v>852</v>
      </c>
      <c r="F21" s="44"/>
    </row>
    <row r="22" spans="1:6" ht="27" x14ac:dyDescent="0.3">
      <c r="A22" s="160" t="s">
        <v>853</v>
      </c>
      <c r="B22" s="160" t="s">
        <v>854</v>
      </c>
      <c r="C22" s="101" t="s">
        <v>855</v>
      </c>
      <c r="D22" s="129" t="s">
        <v>802</v>
      </c>
      <c r="E22" s="91" t="s">
        <v>856</v>
      </c>
      <c r="F22" s="44"/>
    </row>
    <row r="23" spans="1:6" ht="27" x14ac:dyDescent="0.3">
      <c r="A23" s="160" t="s">
        <v>853</v>
      </c>
      <c r="B23" s="160" t="s">
        <v>826</v>
      </c>
      <c r="C23" s="101" t="s">
        <v>857</v>
      </c>
      <c r="D23" s="129" t="s">
        <v>858</v>
      </c>
      <c r="E23" s="91" t="s">
        <v>859</v>
      </c>
      <c r="F23" s="44"/>
    </row>
    <row r="24" spans="1:6" ht="27" x14ac:dyDescent="0.3">
      <c r="A24" s="160" t="s">
        <v>860</v>
      </c>
      <c r="B24" s="160" t="s">
        <v>808</v>
      </c>
      <c r="C24" s="101" t="s">
        <v>861</v>
      </c>
      <c r="D24" s="129" t="s">
        <v>862</v>
      </c>
      <c r="E24" s="91" t="s">
        <v>863</v>
      </c>
      <c r="F24" s="44"/>
    </row>
    <row r="25" spans="1:6" ht="27" x14ac:dyDescent="0.3">
      <c r="A25" s="160" t="s">
        <v>860</v>
      </c>
      <c r="B25" s="160" t="s">
        <v>819</v>
      </c>
      <c r="C25" s="101" t="s">
        <v>861</v>
      </c>
      <c r="D25" s="129" t="s">
        <v>862</v>
      </c>
      <c r="E25" s="91" t="s">
        <v>863</v>
      </c>
      <c r="F25" s="44"/>
    </row>
    <row r="26" spans="1:6" ht="27" x14ac:dyDescent="0.3">
      <c r="A26" s="160" t="s">
        <v>864</v>
      </c>
      <c r="B26" s="160" t="s">
        <v>815</v>
      </c>
      <c r="C26" s="101" t="s">
        <v>865</v>
      </c>
      <c r="D26" s="129" t="s">
        <v>848</v>
      </c>
      <c r="E26" s="91" t="s">
        <v>866</v>
      </c>
      <c r="F26" s="44"/>
    </row>
    <row r="27" spans="1:6" ht="27" x14ac:dyDescent="0.3">
      <c r="A27" s="160" t="s">
        <v>864</v>
      </c>
      <c r="B27" s="160" t="s">
        <v>826</v>
      </c>
      <c r="C27" s="101" t="s">
        <v>867</v>
      </c>
      <c r="D27" s="129" t="s">
        <v>848</v>
      </c>
      <c r="E27" s="91" t="s">
        <v>868</v>
      </c>
      <c r="F27" s="44"/>
    </row>
    <row r="28" spans="1:6" ht="27" x14ac:dyDescent="0.3">
      <c r="A28" s="160" t="s">
        <v>869</v>
      </c>
      <c r="B28" s="160" t="s">
        <v>826</v>
      </c>
      <c r="C28" s="101" t="s">
        <v>870</v>
      </c>
      <c r="D28" s="129" t="s">
        <v>871</v>
      </c>
      <c r="E28" s="91" t="s">
        <v>872</v>
      </c>
      <c r="F28" s="44"/>
    </row>
    <row r="29" spans="1:6" ht="27" x14ac:dyDescent="0.3">
      <c r="A29" s="160" t="s">
        <v>873</v>
      </c>
      <c r="B29" s="160" t="s">
        <v>826</v>
      </c>
      <c r="C29" s="101" t="s">
        <v>874</v>
      </c>
      <c r="D29" s="129" t="s">
        <v>802</v>
      </c>
      <c r="E29" s="91" t="s">
        <v>875</v>
      </c>
      <c r="F29" s="44"/>
    </row>
    <row r="30" spans="1:6" ht="26.4" x14ac:dyDescent="0.3">
      <c r="A30" s="160" t="s">
        <v>876</v>
      </c>
      <c r="B30" s="160" t="s">
        <v>812</v>
      </c>
      <c r="C30" s="101" t="s">
        <v>877</v>
      </c>
      <c r="D30" s="129" t="s">
        <v>806</v>
      </c>
      <c r="E30" s="91" t="s">
        <v>814</v>
      </c>
      <c r="F30" s="44"/>
    </row>
    <row r="31" spans="1:6" x14ac:dyDescent="0.3">
      <c r="A31" s="160" t="s">
        <v>876</v>
      </c>
      <c r="B31" s="160" t="s">
        <v>812</v>
      </c>
      <c r="C31" s="101" t="s">
        <v>878</v>
      </c>
      <c r="D31" s="129" t="s">
        <v>806</v>
      </c>
      <c r="E31" s="91" t="s">
        <v>814</v>
      </c>
      <c r="F31" s="44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view="pageBreakPreview" topLeftCell="A10" zoomScale="60" zoomScaleNormal="100" workbookViewId="0">
      <selection activeCell="A10" sqref="A10"/>
    </sheetView>
  </sheetViews>
  <sheetFormatPr defaultRowHeight="15.6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9"/>
  <sheetViews>
    <sheetView view="pageBreakPreview" topLeftCell="A16" zoomScaleNormal="100" zoomScaleSheetLayoutView="100" workbookViewId="0">
      <selection activeCell="C3" sqref="C3:L3"/>
    </sheetView>
  </sheetViews>
  <sheetFormatPr defaultRowHeight="15.6" x14ac:dyDescent="0.3"/>
  <cols>
    <col min="1" max="1" width="15.09765625" customWidth="1"/>
    <col min="2" max="2" width="7" customWidth="1"/>
    <col min="3" max="3" width="5.8984375" customWidth="1"/>
    <col min="4" max="4" width="6.19921875" customWidth="1"/>
    <col min="5" max="5" width="6" customWidth="1"/>
    <col min="6" max="6" width="6.5" customWidth="1"/>
    <col min="7" max="7" width="6.296875" customWidth="1"/>
    <col min="8" max="8" width="6.5" customWidth="1"/>
    <col min="9" max="9" width="6.19921875" customWidth="1"/>
    <col min="10" max="10" width="6.296875" customWidth="1"/>
    <col min="11" max="11" width="5.5" customWidth="1"/>
    <col min="12" max="12" width="5.59765625" customWidth="1"/>
  </cols>
  <sheetData>
    <row r="1" spans="1:12" ht="18" thickBot="1" x14ac:dyDescent="0.35">
      <c r="A1" s="417" t="s">
        <v>201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</row>
    <row r="2" spans="1:12" ht="15.75" customHeight="1" x14ac:dyDescent="0.3">
      <c r="A2" s="411" t="s">
        <v>186</v>
      </c>
      <c r="B2" s="413" t="s">
        <v>190</v>
      </c>
      <c r="C2" s="418" t="s">
        <v>26</v>
      </c>
      <c r="D2" s="418"/>
      <c r="E2" s="418"/>
      <c r="F2" s="418"/>
      <c r="G2" s="419" t="s">
        <v>27</v>
      </c>
      <c r="H2" s="419"/>
      <c r="I2" s="419"/>
      <c r="J2" s="419"/>
      <c r="K2" s="415" t="s">
        <v>28</v>
      </c>
      <c r="L2" s="416"/>
    </row>
    <row r="3" spans="1:12" ht="28.2" customHeight="1" thickBot="1" x14ac:dyDescent="0.35">
      <c r="A3" s="412"/>
      <c r="B3" s="414"/>
      <c r="C3" s="231" t="s">
        <v>0</v>
      </c>
      <c r="D3" s="231" t="s">
        <v>188</v>
      </c>
      <c r="E3" s="231" t="s">
        <v>1</v>
      </c>
      <c r="F3" s="231" t="s">
        <v>188</v>
      </c>
      <c r="G3" s="231" t="s">
        <v>0</v>
      </c>
      <c r="H3" s="231" t="s">
        <v>188</v>
      </c>
      <c r="I3" s="231" t="s">
        <v>1</v>
      </c>
      <c r="J3" s="231" t="s">
        <v>188</v>
      </c>
      <c r="K3" s="231" t="s">
        <v>185</v>
      </c>
      <c r="L3" s="233" t="s">
        <v>188</v>
      </c>
    </row>
    <row r="4" spans="1:12" ht="13.5" customHeight="1" x14ac:dyDescent="0.3">
      <c r="A4" s="429" t="s">
        <v>285</v>
      </c>
      <c r="B4" s="66">
        <v>1</v>
      </c>
      <c r="C4" s="51">
        <v>413</v>
      </c>
      <c r="D4" s="51">
        <v>313</v>
      </c>
      <c r="E4" s="51">
        <v>20</v>
      </c>
      <c r="F4" s="51">
        <v>10</v>
      </c>
      <c r="G4" s="51">
        <v>167</v>
      </c>
      <c r="H4" s="51">
        <v>132</v>
      </c>
      <c r="I4" s="51">
        <v>6</v>
      </c>
      <c r="J4" s="51">
        <v>4</v>
      </c>
      <c r="K4" s="217">
        <f>+C4+E4+G4+I4</f>
        <v>606</v>
      </c>
      <c r="L4" s="218">
        <f>+D4+F4+H4+J4</f>
        <v>459</v>
      </c>
    </row>
    <row r="5" spans="1:12" ht="13.5" customHeight="1" x14ac:dyDescent="0.3">
      <c r="A5" s="430"/>
      <c r="B5" s="67">
        <v>2</v>
      </c>
      <c r="C5" s="54">
        <v>181</v>
      </c>
      <c r="D5" s="54">
        <v>142</v>
      </c>
      <c r="E5" s="54">
        <v>5</v>
      </c>
      <c r="F5" s="54">
        <v>3</v>
      </c>
      <c r="G5" s="54">
        <v>12</v>
      </c>
      <c r="H5" s="54">
        <v>8</v>
      </c>
      <c r="I5" s="54"/>
      <c r="J5" s="54"/>
      <c r="K5" s="207">
        <f t="shared" ref="K5:L31" si="0">+C5+E5+G5+I5</f>
        <v>198</v>
      </c>
      <c r="L5" s="219">
        <f t="shared" si="0"/>
        <v>153</v>
      </c>
    </row>
    <row r="6" spans="1:12" ht="13.2" customHeight="1" x14ac:dyDescent="0.3">
      <c r="A6" s="430"/>
      <c r="B6" s="67" t="s">
        <v>3</v>
      </c>
      <c r="C6" s="54"/>
      <c r="D6" s="54"/>
      <c r="E6" s="54"/>
      <c r="F6" s="54"/>
      <c r="G6" s="54"/>
      <c r="H6" s="54"/>
      <c r="I6" s="54"/>
      <c r="J6" s="54"/>
      <c r="K6" s="207">
        <f t="shared" si="0"/>
        <v>0</v>
      </c>
      <c r="L6" s="219">
        <f t="shared" si="0"/>
        <v>0</v>
      </c>
    </row>
    <row r="7" spans="1:12" ht="13.5" customHeight="1" x14ac:dyDescent="0.3">
      <c r="A7" s="431"/>
      <c r="B7" s="67">
        <v>3</v>
      </c>
      <c r="C7" s="54">
        <v>14</v>
      </c>
      <c r="D7" s="54">
        <v>7</v>
      </c>
      <c r="E7" s="54">
        <v>0</v>
      </c>
      <c r="F7" s="54">
        <v>0</v>
      </c>
      <c r="G7" s="54">
        <v>12</v>
      </c>
      <c r="H7" s="54">
        <v>7</v>
      </c>
      <c r="I7" s="54"/>
      <c r="J7" s="54"/>
      <c r="K7" s="207">
        <f t="shared" si="0"/>
        <v>26</v>
      </c>
      <c r="L7" s="219">
        <f t="shared" si="0"/>
        <v>14</v>
      </c>
    </row>
    <row r="8" spans="1:12" ht="13.5" customHeight="1" x14ac:dyDescent="0.3">
      <c r="A8" s="425" t="s">
        <v>262</v>
      </c>
      <c r="B8" s="426"/>
      <c r="C8" s="207">
        <f>+SUBTOTAL(9,C4:C7)</f>
        <v>608</v>
      </c>
      <c r="D8" s="207">
        <f>+SUBTOTAL(9,D4:D7)</f>
        <v>462</v>
      </c>
      <c r="E8" s="207">
        <f>+SUBTOTAL(9,E4:E7)</f>
        <v>25</v>
      </c>
      <c r="F8" s="207">
        <f>+SUBTOTAL(9,F4:F7)</f>
        <v>13</v>
      </c>
      <c r="G8" s="207">
        <f t="shared" ref="G8:J8" si="1">+SUBTOTAL(9,G4:G7)</f>
        <v>191</v>
      </c>
      <c r="H8" s="207">
        <f t="shared" si="1"/>
        <v>147</v>
      </c>
      <c r="I8" s="207">
        <f t="shared" si="1"/>
        <v>6</v>
      </c>
      <c r="J8" s="207">
        <f t="shared" si="1"/>
        <v>4</v>
      </c>
      <c r="K8" s="207">
        <f t="shared" si="0"/>
        <v>830</v>
      </c>
      <c r="L8" s="219">
        <f t="shared" si="0"/>
        <v>626</v>
      </c>
    </row>
    <row r="9" spans="1:12" ht="13.5" customHeight="1" x14ac:dyDescent="0.3">
      <c r="A9" s="432" t="s">
        <v>305</v>
      </c>
      <c r="B9" s="67">
        <v>1</v>
      </c>
      <c r="C9" s="51">
        <v>579</v>
      </c>
      <c r="D9" s="51">
        <v>543</v>
      </c>
      <c r="E9" s="51">
        <v>16</v>
      </c>
      <c r="F9" s="51">
        <v>11</v>
      </c>
      <c r="G9" s="51">
        <v>145</v>
      </c>
      <c r="H9" s="51">
        <v>133</v>
      </c>
      <c r="I9" s="51">
        <v>2</v>
      </c>
      <c r="J9" s="51">
        <v>2</v>
      </c>
      <c r="K9" s="207">
        <f t="shared" si="0"/>
        <v>742</v>
      </c>
      <c r="L9" s="219">
        <f t="shared" si="0"/>
        <v>689</v>
      </c>
    </row>
    <row r="10" spans="1:12" ht="13.5" customHeight="1" x14ac:dyDescent="0.3">
      <c r="A10" s="433"/>
      <c r="B10" s="67">
        <v>2</v>
      </c>
      <c r="C10" s="54">
        <v>129</v>
      </c>
      <c r="D10" s="54">
        <v>118</v>
      </c>
      <c r="E10" s="54">
        <v>2</v>
      </c>
      <c r="F10" s="54">
        <v>1</v>
      </c>
      <c r="G10" s="54">
        <v>106</v>
      </c>
      <c r="H10" s="54">
        <v>93</v>
      </c>
      <c r="I10" s="54">
        <v>7</v>
      </c>
      <c r="J10" s="54">
        <v>7</v>
      </c>
      <c r="K10" s="207">
        <f t="shared" si="0"/>
        <v>244</v>
      </c>
      <c r="L10" s="219">
        <f t="shared" si="0"/>
        <v>219</v>
      </c>
    </row>
    <row r="11" spans="1:12" ht="13.2" customHeight="1" x14ac:dyDescent="0.3">
      <c r="A11" s="433"/>
      <c r="B11" s="67" t="s">
        <v>3</v>
      </c>
      <c r="C11" s="54"/>
      <c r="D11" s="54"/>
      <c r="E11" s="54"/>
      <c r="F11" s="54"/>
      <c r="G11" s="54"/>
      <c r="H11" s="54"/>
      <c r="I11" s="54"/>
      <c r="J11" s="54"/>
      <c r="K11" s="207">
        <f t="shared" si="0"/>
        <v>0</v>
      </c>
      <c r="L11" s="219">
        <f t="shared" si="0"/>
        <v>0</v>
      </c>
    </row>
    <row r="12" spans="1:12" ht="13.5" customHeight="1" x14ac:dyDescent="0.3">
      <c r="A12" s="434"/>
      <c r="B12" s="67">
        <v>3</v>
      </c>
      <c r="C12" s="54">
        <v>12</v>
      </c>
      <c r="D12" s="54">
        <v>9</v>
      </c>
      <c r="E12" s="54"/>
      <c r="F12" s="54"/>
      <c r="G12" s="54">
        <v>18</v>
      </c>
      <c r="H12" s="54">
        <v>14</v>
      </c>
      <c r="I12" s="54">
        <v>5</v>
      </c>
      <c r="J12" s="54">
        <v>2</v>
      </c>
      <c r="K12" s="207">
        <f t="shared" si="0"/>
        <v>35</v>
      </c>
      <c r="L12" s="219">
        <f t="shared" si="0"/>
        <v>25</v>
      </c>
    </row>
    <row r="13" spans="1:12" x14ac:dyDescent="0.3">
      <c r="A13" s="425" t="s">
        <v>263</v>
      </c>
      <c r="B13" s="426"/>
      <c r="C13" s="207">
        <f>+SUBTOTAL(9,C9:C12)</f>
        <v>720</v>
      </c>
      <c r="D13" s="207">
        <f>+SUBTOTAL(9,D9:D12)</f>
        <v>670</v>
      </c>
      <c r="E13" s="207">
        <f>+SUBTOTAL(9,E9:E12)</f>
        <v>18</v>
      </c>
      <c r="F13" s="207">
        <f>+SUBTOTAL(9,F9:F12)</f>
        <v>12</v>
      </c>
      <c r="G13" s="207">
        <f t="shared" ref="G13:J13" si="2">+SUBTOTAL(9,G9:G12)</f>
        <v>269</v>
      </c>
      <c r="H13" s="207">
        <f t="shared" si="2"/>
        <v>240</v>
      </c>
      <c r="I13" s="207">
        <f t="shared" si="2"/>
        <v>14</v>
      </c>
      <c r="J13" s="207">
        <f t="shared" si="2"/>
        <v>11</v>
      </c>
      <c r="K13" s="207">
        <f t="shared" si="0"/>
        <v>1021</v>
      </c>
      <c r="L13" s="219">
        <f t="shared" si="0"/>
        <v>933</v>
      </c>
    </row>
    <row r="14" spans="1:12" x14ac:dyDescent="0.3">
      <c r="A14" s="435" t="s">
        <v>879</v>
      </c>
      <c r="B14" s="67">
        <v>1</v>
      </c>
      <c r="C14" s="54">
        <v>876</v>
      </c>
      <c r="D14" s="54">
        <v>688</v>
      </c>
      <c r="E14" s="54">
        <v>8</v>
      </c>
      <c r="F14" s="54">
        <v>6</v>
      </c>
      <c r="G14" s="54">
        <v>303</v>
      </c>
      <c r="H14" s="54">
        <v>290</v>
      </c>
      <c r="I14" s="54">
        <v>1</v>
      </c>
      <c r="J14" s="54">
        <v>1</v>
      </c>
      <c r="K14" s="207">
        <f>+C14+E14+G14+I14</f>
        <v>1188</v>
      </c>
      <c r="L14" s="219">
        <f t="shared" si="0"/>
        <v>985</v>
      </c>
    </row>
    <row r="15" spans="1:12" x14ac:dyDescent="0.3">
      <c r="A15" s="436"/>
      <c r="B15" s="67">
        <v>2</v>
      </c>
      <c r="C15" s="54">
        <v>340</v>
      </c>
      <c r="D15" s="54">
        <v>424</v>
      </c>
      <c r="E15" s="54">
        <v>4</v>
      </c>
      <c r="F15" s="54">
        <v>4</v>
      </c>
      <c r="G15" s="54">
        <v>226</v>
      </c>
      <c r="H15" s="54">
        <v>220</v>
      </c>
      <c r="I15" s="54">
        <v>3</v>
      </c>
      <c r="J15" s="54">
        <v>3</v>
      </c>
      <c r="K15" s="207">
        <f>+C15+E15+G15+I15</f>
        <v>573</v>
      </c>
      <c r="L15" s="219">
        <f t="shared" si="0"/>
        <v>651</v>
      </c>
    </row>
    <row r="16" spans="1:12" x14ac:dyDescent="0.3">
      <c r="A16" s="436"/>
      <c r="B16" s="67" t="s">
        <v>3</v>
      </c>
      <c r="C16" s="54"/>
      <c r="D16" s="54"/>
      <c r="E16" s="54"/>
      <c r="F16" s="54"/>
      <c r="G16" s="54"/>
      <c r="H16" s="54"/>
      <c r="I16" s="54"/>
      <c r="J16" s="54"/>
      <c r="K16" s="207">
        <f t="shared" si="0"/>
        <v>0</v>
      </c>
      <c r="L16" s="219">
        <f t="shared" si="0"/>
        <v>0</v>
      </c>
    </row>
    <row r="17" spans="1:12" x14ac:dyDescent="0.3">
      <c r="A17" s="437"/>
      <c r="B17" s="67">
        <v>3</v>
      </c>
      <c r="C17" s="54">
        <v>13</v>
      </c>
      <c r="D17" s="54">
        <v>10</v>
      </c>
      <c r="E17" s="54">
        <v>1</v>
      </c>
      <c r="F17" s="54">
        <v>1</v>
      </c>
      <c r="G17" s="54">
        <v>7</v>
      </c>
      <c r="H17" s="54">
        <v>5</v>
      </c>
      <c r="I17" s="54">
        <v>2</v>
      </c>
      <c r="J17" s="54">
        <v>1</v>
      </c>
      <c r="K17" s="207">
        <f t="shared" si="0"/>
        <v>23</v>
      </c>
      <c r="L17" s="219">
        <f t="shared" si="0"/>
        <v>17</v>
      </c>
    </row>
    <row r="18" spans="1:12" x14ac:dyDescent="0.3">
      <c r="A18" s="425" t="s">
        <v>264</v>
      </c>
      <c r="B18" s="426"/>
      <c r="C18" s="207">
        <f>+SUBTOTAL(9,C14:C17)</f>
        <v>1229</v>
      </c>
      <c r="D18" s="207">
        <f>+SUBTOTAL(9,D14:D17)</f>
        <v>1122</v>
      </c>
      <c r="E18" s="207">
        <f>+SUBTOTAL(9,E14:E17)</f>
        <v>13</v>
      </c>
      <c r="F18" s="207">
        <f>+SUBTOTAL(9,F14:F17)</f>
        <v>11</v>
      </c>
      <c r="G18" s="207">
        <f t="shared" ref="G18:J18" si="3">+SUBTOTAL(9,G14:G17)</f>
        <v>536</v>
      </c>
      <c r="H18" s="207">
        <f t="shared" si="3"/>
        <v>515</v>
      </c>
      <c r="I18" s="207">
        <f t="shared" si="3"/>
        <v>6</v>
      </c>
      <c r="J18" s="207">
        <f t="shared" si="3"/>
        <v>5</v>
      </c>
      <c r="K18" s="207">
        <f t="shared" si="0"/>
        <v>1784</v>
      </c>
      <c r="L18" s="219">
        <f t="shared" si="0"/>
        <v>1653</v>
      </c>
    </row>
    <row r="19" spans="1:12" x14ac:dyDescent="0.3">
      <c r="A19" s="435" t="s">
        <v>314</v>
      </c>
      <c r="B19" s="67">
        <v>1</v>
      </c>
      <c r="C19" s="51">
        <v>435</v>
      </c>
      <c r="D19" s="51">
        <v>278</v>
      </c>
      <c r="E19" s="51">
        <v>8</v>
      </c>
      <c r="F19" s="51">
        <v>7</v>
      </c>
      <c r="G19" s="51">
        <v>120</v>
      </c>
      <c r="H19" s="51">
        <v>62</v>
      </c>
      <c r="I19" s="51">
        <v>3</v>
      </c>
      <c r="J19" s="51">
        <v>3</v>
      </c>
      <c r="K19" s="207">
        <f t="shared" si="0"/>
        <v>566</v>
      </c>
      <c r="L19" s="219">
        <f t="shared" si="0"/>
        <v>350</v>
      </c>
    </row>
    <row r="20" spans="1:12" x14ac:dyDescent="0.3">
      <c r="A20" s="436"/>
      <c r="B20" s="67">
        <v>2</v>
      </c>
      <c r="C20" s="54">
        <v>255</v>
      </c>
      <c r="D20" s="54">
        <v>160</v>
      </c>
      <c r="E20" s="54">
        <v>2</v>
      </c>
      <c r="F20" s="54">
        <v>2</v>
      </c>
      <c r="G20" s="54">
        <v>63</v>
      </c>
      <c r="H20" s="54">
        <v>37</v>
      </c>
      <c r="I20" s="54">
        <v>0</v>
      </c>
      <c r="J20" s="54">
        <v>0</v>
      </c>
      <c r="K20" s="207">
        <f t="shared" si="0"/>
        <v>320</v>
      </c>
      <c r="L20" s="219">
        <f t="shared" si="0"/>
        <v>199</v>
      </c>
    </row>
    <row r="21" spans="1:12" x14ac:dyDescent="0.3">
      <c r="A21" s="436"/>
      <c r="B21" s="67" t="s">
        <v>3</v>
      </c>
      <c r="C21" s="54"/>
      <c r="D21" s="54"/>
      <c r="E21" s="54"/>
      <c r="F21" s="54"/>
      <c r="G21" s="54"/>
      <c r="H21" s="54"/>
      <c r="I21" s="54"/>
      <c r="J21" s="54"/>
      <c r="K21" s="207">
        <f t="shared" si="0"/>
        <v>0</v>
      </c>
      <c r="L21" s="219">
        <f t="shared" si="0"/>
        <v>0</v>
      </c>
    </row>
    <row r="22" spans="1:12" x14ac:dyDescent="0.3">
      <c r="A22" s="437"/>
      <c r="B22" s="67">
        <v>3</v>
      </c>
      <c r="C22" s="54">
        <v>11</v>
      </c>
      <c r="D22" s="54">
        <v>5</v>
      </c>
      <c r="E22" s="54">
        <v>0</v>
      </c>
      <c r="F22" s="54">
        <v>0</v>
      </c>
      <c r="G22" s="54">
        <v>38</v>
      </c>
      <c r="H22" s="54">
        <v>18</v>
      </c>
      <c r="I22" s="54">
        <v>1</v>
      </c>
      <c r="J22" s="54">
        <v>0</v>
      </c>
      <c r="K22" s="207">
        <f t="shared" si="0"/>
        <v>50</v>
      </c>
      <c r="L22" s="219">
        <f t="shared" si="0"/>
        <v>23</v>
      </c>
    </row>
    <row r="23" spans="1:12" x14ac:dyDescent="0.3">
      <c r="A23" s="425" t="s">
        <v>882</v>
      </c>
      <c r="B23" s="426"/>
      <c r="C23" s="207">
        <f>+SUBTOTAL(9,C19:C22)</f>
        <v>701</v>
      </c>
      <c r="D23" s="207">
        <f>+SUBTOTAL(9,D19:D22)</f>
        <v>443</v>
      </c>
      <c r="E23" s="207">
        <f>+SUBTOTAL(9,E19:E22)</f>
        <v>10</v>
      </c>
      <c r="F23" s="207">
        <f>+SUBTOTAL(9,F19:F22)</f>
        <v>9</v>
      </c>
      <c r="G23" s="207">
        <f t="shared" ref="G23:J23" si="4">+SUBTOTAL(9,G19:G22)</f>
        <v>221</v>
      </c>
      <c r="H23" s="207">
        <f t="shared" si="4"/>
        <v>117</v>
      </c>
      <c r="I23" s="207">
        <f t="shared" si="4"/>
        <v>4</v>
      </c>
      <c r="J23" s="207">
        <f t="shared" si="4"/>
        <v>3</v>
      </c>
      <c r="K23" s="207">
        <f t="shared" si="0"/>
        <v>936</v>
      </c>
      <c r="L23" s="219">
        <f t="shared" si="0"/>
        <v>572</v>
      </c>
    </row>
    <row r="24" spans="1:12" x14ac:dyDescent="0.3">
      <c r="A24" s="435" t="s">
        <v>341</v>
      </c>
      <c r="B24" s="67">
        <v>1</v>
      </c>
      <c r="C24" s="51">
        <v>48</v>
      </c>
      <c r="D24" s="51">
        <v>19</v>
      </c>
      <c r="E24" s="51">
        <v>4</v>
      </c>
      <c r="F24" s="51">
        <v>0</v>
      </c>
      <c r="G24" s="51">
        <v>7</v>
      </c>
      <c r="H24" s="51">
        <v>6</v>
      </c>
      <c r="I24" s="51">
        <v>1</v>
      </c>
      <c r="J24" s="51">
        <v>0</v>
      </c>
      <c r="K24" s="207">
        <f t="shared" si="0"/>
        <v>60</v>
      </c>
      <c r="L24" s="219">
        <f t="shared" si="0"/>
        <v>25</v>
      </c>
    </row>
    <row r="25" spans="1:12" x14ac:dyDescent="0.3">
      <c r="A25" s="436"/>
      <c r="B25" s="67">
        <v>2</v>
      </c>
      <c r="C25" s="54">
        <v>16</v>
      </c>
      <c r="D25" s="54">
        <v>7</v>
      </c>
      <c r="E25" s="54">
        <v>2</v>
      </c>
      <c r="F25" s="54">
        <v>0</v>
      </c>
      <c r="G25" s="54">
        <v>13</v>
      </c>
      <c r="H25" s="54">
        <v>12</v>
      </c>
      <c r="I25" s="54">
        <v>1</v>
      </c>
      <c r="J25" s="54">
        <v>1</v>
      </c>
      <c r="K25" s="207">
        <f t="shared" si="0"/>
        <v>32</v>
      </c>
      <c r="L25" s="219">
        <f t="shared" si="0"/>
        <v>20</v>
      </c>
    </row>
    <row r="26" spans="1:12" x14ac:dyDescent="0.3">
      <c r="A26" s="436"/>
      <c r="B26" s="67" t="s">
        <v>3</v>
      </c>
      <c r="C26" s="54"/>
      <c r="D26" s="54"/>
      <c r="E26" s="54"/>
      <c r="F26" s="54"/>
      <c r="G26" s="54"/>
      <c r="H26" s="54"/>
      <c r="I26" s="54"/>
      <c r="J26" s="54"/>
      <c r="K26" s="207">
        <f t="shared" si="0"/>
        <v>0</v>
      </c>
      <c r="L26" s="219">
        <f t="shared" si="0"/>
        <v>0</v>
      </c>
    </row>
    <row r="27" spans="1:12" x14ac:dyDescent="0.3">
      <c r="A27" s="437"/>
      <c r="B27" s="67">
        <v>3</v>
      </c>
      <c r="C27" s="54">
        <v>4</v>
      </c>
      <c r="D27" s="54">
        <v>1</v>
      </c>
      <c r="E27" s="54">
        <v>0</v>
      </c>
      <c r="F27" s="54">
        <v>0</v>
      </c>
      <c r="G27" s="54">
        <v>4</v>
      </c>
      <c r="H27" s="54">
        <v>0</v>
      </c>
      <c r="I27" s="54">
        <v>0</v>
      </c>
      <c r="J27" s="54">
        <v>0</v>
      </c>
      <c r="K27" s="207">
        <f t="shared" si="0"/>
        <v>8</v>
      </c>
      <c r="L27" s="219">
        <f t="shared" si="0"/>
        <v>1</v>
      </c>
    </row>
    <row r="28" spans="1:12" ht="16.2" thickBot="1" x14ac:dyDescent="0.35">
      <c r="A28" s="425" t="s">
        <v>265</v>
      </c>
      <c r="B28" s="426"/>
      <c r="C28" s="207">
        <f>+SUBTOTAL(9,C24:C27)</f>
        <v>68</v>
      </c>
      <c r="D28" s="207">
        <f>+SUBTOTAL(9,D24:D27)</f>
        <v>27</v>
      </c>
      <c r="E28" s="207">
        <f>+SUBTOTAL(9,E24:E27)</f>
        <v>6</v>
      </c>
      <c r="F28" s="207">
        <f>+SUBTOTAL(9,F24:F27)</f>
        <v>0</v>
      </c>
      <c r="G28" s="207">
        <f t="shared" ref="G28:J28" si="5">+SUBTOTAL(9,G24:G27)</f>
        <v>24</v>
      </c>
      <c r="H28" s="207">
        <f t="shared" si="5"/>
        <v>18</v>
      </c>
      <c r="I28" s="207">
        <f t="shared" si="5"/>
        <v>2</v>
      </c>
      <c r="J28" s="207">
        <f t="shared" si="5"/>
        <v>1</v>
      </c>
      <c r="K28" s="207">
        <f t="shared" si="0"/>
        <v>100</v>
      </c>
      <c r="L28" s="219">
        <f t="shared" si="0"/>
        <v>46</v>
      </c>
    </row>
    <row r="29" spans="1:12" ht="16.2" hidden="1" thickBot="1" x14ac:dyDescent="0.35">
      <c r="A29" s="208" t="s">
        <v>126</v>
      </c>
      <c r="B29" s="209">
        <v>1</v>
      </c>
      <c r="C29" s="207"/>
      <c r="D29" s="207"/>
      <c r="E29" s="207"/>
      <c r="F29" s="207"/>
      <c r="G29" s="207"/>
      <c r="H29" s="207"/>
      <c r="I29" s="207"/>
      <c r="J29" s="207"/>
      <c r="K29" s="207">
        <f t="shared" si="0"/>
        <v>0</v>
      </c>
      <c r="L29" s="219">
        <f t="shared" si="0"/>
        <v>0</v>
      </c>
    </row>
    <row r="30" spans="1:12" ht="16.2" hidden="1" thickBot="1" x14ac:dyDescent="0.35">
      <c r="A30" s="208"/>
      <c r="B30" s="209">
        <v>2</v>
      </c>
      <c r="C30" s="207"/>
      <c r="D30" s="207"/>
      <c r="E30" s="207"/>
      <c r="F30" s="207"/>
      <c r="G30" s="207"/>
      <c r="H30" s="207"/>
      <c r="I30" s="207"/>
      <c r="J30" s="207"/>
      <c r="K30" s="207">
        <f t="shared" si="0"/>
        <v>0</v>
      </c>
      <c r="L30" s="219">
        <f t="shared" si="0"/>
        <v>0</v>
      </c>
    </row>
    <row r="31" spans="1:12" ht="16.2" hidden="1" thickBot="1" x14ac:dyDescent="0.35">
      <c r="A31" s="208"/>
      <c r="B31" s="209" t="s">
        <v>3</v>
      </c>
      <c r="C31" s="207"/>
      <c r="D31" s="207"/>
      <c r="E31" s="207"/>
      <c r="F31" s="207"/>
      <c r="G31" s="207"/>
      <c r="H31" s="207"/>
      <c r="I31" s="207"/>
      <c r="J31" s="207"/>
      <c r="K31" s="207">
        <f t="shared" si="0"/>
        <v>0</v>
      </c>
      <c r="L31" s="219">
        <f t="shared" si="0"/>
        <v>0</v>
      </c>
    </row>
    <row r="32" spans="1:12" ht="16.2" hidden="1" thickBot="1" x14ac:dyDescent="0.35">
      <c r="A32" s="208"/>
      <c r="B32" s="209">
        <v>3</v>
      </c>
      <c r="C32" s="207"/>
      <c r="D32" s="207"/>
      <c r="E32" s="207"/>
      <c r="F32" s="207"/>
      <c r="G32" s="207"/>
      <c r="H32" s="207"/>
      <c r="I32" s="207"/>
      <c r="J32" s="207"/>
      <c r="K32" s="207">
        <f>+C32+E32+G32+I32</f>
        <v>0</v>
      </c>
      <c r="L32" s="219">
        <f>+D32+F32+H32+J32</f>
        <v>0</v>
      </c>
    </row>
    <row r="33" spans="1:12" ht="16.2" hidden="1" thickBot="1" x14ac:dyDescent="0.35">
      <c r="A33" s="427" t="s">
        <v>127</v>
      </c>
      <c r="B33" s="428"/>
      <c r="C33" s="211">
        <f>+SUBTOTAL(9,C29:C32)</f>
        <v>0</v>
      </c>
      <c r="D33" s="211">
        <f>+SUBTOTAL(9,D29:D32)</f>
        <v>0</v>
      </c>
      <c r="E33" s="211">
        <f>+SUBTOTAL(9,E29:E32)</f>
        <v>0</v>
      </c>
      <c r="F33" s="211">
        <f>+SUBTOTAL(9,F29:F32)</f>
        <v>0</v>
      </c>
      <c r="G33" s="211">
        <f t="shared" ref="G33:J33" si="6">+SUBTOTAL(9,G29:G32)</f>
        <v>0</v>
      </c>
      <c r="H33" s="211">
        <f t="shared" si="6"/>
        <v>0</v>
      </c>
      <c r="I33" s="211">
        <f t="shared" si="6"/>
        <v>0</v>
      </c>
      <c r="J33" s="211">
        <f t="shared" si="6"/>
        <v>0</v>
      </c>
      <c r="K33" s="211">
        <f t="shared" ref="K33:L38" si="7">+C33+E33+G33+I33</f>
        <v>0</v>
      </c>
      <c r="L33" s="220">
        <f t="shared" si="7"/>
        <v>0</v>
      </c>
    </row>
    <row r="34" spans="1:12" x14ac:dyDescent="0.3">
      <c r="A34" s="422" t="s">
        <v>117</v>
      </c>
      <c r="B34" s="212">
        <v>1</v>
      </c>
      <c r="C34" s="213">
        <f>+C4+C9+C14+C19+C24+C29</f>
        <v>2351</v>
      </c>
      <c r="D34" s="213">
        <f t="shared" ref="C34:J37" si="8">+D4+D9+D14+D19+D24+D29</f>
        <v>1841</v>
      </c>
      <c r="E34" s="213">
        <f>+E4+E9+E14+E19+E24+E29</f>
        <v>56</v>
      </c>
      <c r="F34" s="213">
        <f t="shared" si="8"/>
        <v>34</v>
      </c>
      <c r="G34" s="213">
        <f>+G4+G9+G14+G19+G24+G29</f>
        <v>742</v>
      </c>
      <c r="H34" s="213">
        <f>+H4+H9+H14+H19+H24+H29</f>
        <v>623</v>
      </c>
      <c r="I34" s="213">
        <f>+I4+I9+I14+I19+I24+I29</f>
        <v>13</v>
      </c>
      <c r="J34" s="213">
        <f t="shared" ref="J34" si="9">+J4+J9+J14+J19+J24+J29</f>
        <v>10</v>
      </c>
      <c r="K34" s="213">
        <f t="shared" si="7"/>
        <v>3162</v>
      </c>
      <c r="L34" s="221">
        <f t="shared" si="7"/>
        <v>2508</v>
      </c>
    </row>
    <row r="35" spans="1:12" x14ac:dyDescent="0.3">
      <c r="A35" s="423"/>
      <c r="B35" s="209">
        <v>2</v>
      </c>
      <c r="C35" s="207">
        <f>+C5+C10+C15+C20+C25+C30</f>
        <v>921</v>
      </c>
      <c r="D35" s="207">
        <f t="shared" si="8"/>
        <v>851</v>
      </c>
      <c r="E35" s="207">
        <f t="shared" si="8"/>
        <v>15</v>
      </c>
      <c r="F35" s="207">
        <f t="shared" si="8"/>
        <v>10</v>
      </c>
      <c r="G35" s="207">
        <f t="shared" si="8"/>
        <v>420</v>
      </c>
      <c r="H35" s="207">
        <f t="shared" si="8"/>
        <v>370</v>
      </c>
      <c r="I35" s="207">
        <f t="shared" si="8"/>
        <v>11</v>
      </c>
      <c r="J35" s="207">
        <f t="shared" si="8"/>
        <v>11</v>
      </c>
      <c r="K35" s="207">
        <f t="shared" si="7"/>
        <v>1367</v>
      </c>
      <c r="L35" s="219">
        <f t="shared" si="7"/>
        <v>1242</v>
      </c>
    </row>
    <row r="36" spans="1:12" x14ac:dyDescent="0.3">
      <c r="A36" s="423"/>
      <c r="B36" s="209" t="s">
        <v>3</v>
      </c>
      <c r="C36" s="207">
        <f t="shared" si="8"/>
        <v>0</v>
      </c>
      <c r="D36" s="207">
        <f t="shared" si="8"/>
        <v>0</v>
      </c>
      <c r="E36" s="207">
        <f t="shared" si="8"/>
        <v>0</v>
      </c>
      <c r="F36" s="207">
        <f t="shared" si="8"/>
        <v>0</v>
      </c>
      <c r="G36" s="207">
        <f t="shared" si="8"/>
        <v>0</v>
      </c>
      <c r="H36" s="207">
        <f t="shared" si="8"/>
        <v>0</v>
      </c>
      <c r="I36" s="207">
        <f t="shared" si="8"/>
        <v>0</v>
      </c>
      <c r="J36" s="207">
        <f t="shared" si="8"/>
        <v>0</v>
      </c>
      <c r="K36" s="207">
        <f t="shared" si="7"/>
        <v>0</v>
      </c>
      <c r="L36" s="219">
        <f t="shared" si="7"/>
        <v>0</v>
      </c>
    </row>
    <row r="37" spans="1:12" ht="16.2" thickBot="1" x14ac:dyDescent="0.35">
      <c r="A37" s="424"/>
      <c r="B37" s="214">
        <v>3</v>
      </c>
      <c r="C37" s="215">
        <f t="shared" si="8"/>
        <v>54</v>
      </c>
      <c r="D37" s="215">
        <f t="shared" si="8"/>
        <v>32</v>
      </c>
      <c r="E37" s="215">
        <f t="shared" si="8"/>
        <v>1</v>
      </c>
      <c r="F37" s="215">
        <f t="shared" si="8"/>
        <v>1</v>
      </c>
      <c r="G37" s="215">
        <f t="shared" si="8"/>
        <v>79</v>
      </c>
      <c r="H37" s="215">
        <f t="shared" si="8"/>
        <v>44</v>
      </c>
      <c r="I37" s="215">
        <f t="shared" si="8"/>
        <v>8</v>
      </c>
      <c r="J37" s="215">
        <f t="shared" si="8"/>
        <v>3</v>
      </c>
      <c r="K37" s="215">
        <f t="shared" si="7"/>
        <v>142</v>
      </c>
      <c r="L37" s="222">
        <f t="shared" si="7"/>
        <v>80</v>
      </c>
    </row>
    <row r="38" spans="1:12" ht="16.2" thickBot="1" x14ac:dyDescent="0.35">
      <c r="A38" s="420" t="s">
        <v>118</v>
      </c>
      <c r="B38" s="421"/>
      <c r="C38" s="216">
        <f>SUM(C34:C37)</f>
        <v>3326</v>
      </c>
      <c r="D38" s="216">
        <f>SUM(D34:D37)</f>
        <v>2724</v>
      </c>
      <c r="E38" s="216">
        <f>SUM(E34:E37)</f>
        <v>72</v>
      </c>
      <c r="F38" s="216">
        <f>SUM(F34:F37)</f>
        <v>45</v>
      </c>
      <c r="G38" s="216">
        <f t="shared" ref="G38:J38" si="10">SUM(G34:G37)</f>
        <v>1241</v>
      </c>
      <c r="H38" s="216">
        <f t="shared" si="10"/>
        <v>1037</v>
      </c>
      <c r="I38" s="216">
        <f t="shared" si="10"/>
        <v>32</v>
      </c>
      <c r="J38" s="216">
        <f t="shared" si="10"/>
        <v>24</v>
      </c>
      <c r="K38" s="216">
        <f>+C38+E38+G38+I38</f>
        <v>4671</v>
      </c>
      <c r="L38" s="223">
        <f t="shared" si="7"/>
        <v>3830</v>
      </c>
    </row>
    <row r="39" spans="1:12" x14ac:dyDescent="0.3">
      <c r="A39" s="60" t="s">
        <v>29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</row>
  </sheetData>
  <mergeCells count="19">
    <mergeCell ref="A4:A7"/>
    <mergeCell ref="A9:A12"/>
    <mergeCell ref="A14:A17"/>
    <mergeCell ref="A19:A22"/>
    <mergeCell ref="A24:A27"/>
    <mergeCell ref="A38:B38"/>
    <mergeCell ref="A34:A37"/>
    <mergeCell ref="A8:B8"/>
    <mergeCell ref="A13:B13"/>
    <mergeCell ref="A18:B18"/>
    <mergeCell ref="A23:B23"/>
    <mergeCell ref="A28:B28"/>
    <mergeCell ref="A33:B33"/>
    <mergeCell ref="A2:A3"/>
    <mergeCell ref="B2:B3"/>
    <mergeCell ref="K2:L2"/>
    <mergeCell ref="A1:L1"/>
    <mergeCell ref="C2:F2"/>
    <mergeCell ref="G2:J2"/>
  </mergeCells>
  <phoneticPr fontId="2" type="noConversion"/>
  <pageMargins left="0.74803149606299213" right="0.15748031496062992" top="0.98425196850393704" bottom="0.98425196850393704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view="pageBreakPreview" zoomScaleNormal="100" zoomScaleSheetLayoutView="100" workbookViewId="0">
      <selection activeCell="A22" sqref="A22:G22"/>
    </sheetView>
  </sheetViews>
  <sheetFormatPr defaultRowHeight="15.6" x14ac:dyDescent="0.3"/>
  <cols>
    <col min="1" max="1" width="10.59765625" customWidth="1"/>
    <col min="2" max="2" width="12.19921875" bestFit="1" customWidth="1"/>
    <col min="3" max="6" width="10.59765625" customWidth="1"/>
    <col min="7" max="7" width="11.5" customWidth="1"/>
  </cols>
  <sheetData>
    <row r="1" spans="1:7" ht="17.399999999999999" x14ac:dyDescent="0.3">
      <c r="A1" s="417" t="s">
        <v>4</v>
      </c>
      <c r="B1" s="438"/>
      <c r="C1" s="438"/>
      <c r="D1" s="438"/>
      <c r="E1" s="438"/>
      <c r="F1" s="438"/>
      <c r="G1" s="438"/>
    </row>
    <row r="2" spans="1:7" ht="16.2" thickBot="1" x14ac:dyDescent="0.35">
      <c r="A2" s="439" t="s">
        <v>26</v>
      </c>
      <c r="B2" s="439"/>
      <c r="C2" s="439"/>
      <c r="D2" s="439"/>
      <c r="E2" s="439"/>
      <c r="F2" s="439"/>
      <c r="G2" s="439"/>
    </row>
    <row r="3" spans="1:7" ht="16.2" thickBot="1" x14ac:dyDescent="0.35">
      <c r="A3" s="56" t="s">
        <v>21</v>
      </c>
      <c r="B3" s="227">
        <v>2019</v>
      </c>
      <c r="C3" s="57">
        <v>2018</v>
      </c>
      <c r="D3" s="57">
        <v>2017</v>
      </c>
      <c r="E3" s="57">
        <v>2016</v>
      </c>
      <c r="F3" s="57">
        <v>2015</v>
      </c>
      <c r="G3" s="57">
        <v>2014</v>
      </c>
    </row>
    <row r="4" spans="1:7" x14ac:dyDescent="0.3">
      <c r="A4" s="51">
        <v>1</v>
      </c>
      <c r="B4" s="54">
        <v>2407</v>
      </c>
      <c r="C4" s="51">
        <v>2344</v>
      </c>
      <c r="D4" s="51">
        <v>2334</v>
      </c>
      <c r="E4" s="51">
        <v>2407</v>
      </c>
      <c r="F4" s="51">
        <v>2531</v>
      </c>
      <c r="G4" s="51">
        <v>2654</v>
      </c>
    </row>
    <row r="5" spans="1:7" x14ac:dyDescent="0.3">
      <c r="A5" s="54">
        <v>2</v>
      </c>
      <c r="B5" s="54">
        <v>936</v>
      </c>
      <c r="C5" s="51">
        <v>884</v>
      </c>
      <c r="D5" s="54">
        <v>995</v>
      </c>
      <c r="E5" s="54">
        <v>1070</v>
      </c>
      <c r="F5" s="54">
        <v>1098</v>
      </c>
      <c r="G5" s="54">
        <v>1141</v>
      </c>
    </row>
    <row r="6" spans="1:7" x14ac:dyDescent="0.3">
      <c r="A6" s="54" t="s">
        <v>3</v>
      </c>
      <c r="B6" s="54">
        <v>0</v>
      </c>
      <c r="C6" s="51">
        <v>0</v>
      </c>
      <c r="D6" s="54">
        <v>0</v>
      </c>
      <c r="E6" s="54">
        <v>0</v>
      </c>
      <c r="F6" s="54">
        <v>0</v>
      </c>
      <c r="G6" s="54">
        <v>0</v>
      </c>
    </row>
    <row r="7" spans="1:7" x14ac:dyDescent="0.3">
      <c r="A7" s="54">
        <v>3</v>
      </c>
      <c r="B7" s="54">
        <v>55</v>
      </c>
      <c r="C7" s="51">
        <v>68</v>
      </c>
      <c r="D7" s="54">
        <v>60</v>
      </c>
      <c r="E7" s="54">
        <v>71</v>
      </c>
      <c r="F7" s="54">
        <v>74</v>
      </c>
      <c r="G7" s="54">
        <v>90</v>
      </c>
    </row>
    <row r="8" spans="1:7" x14ac:dyDescent="0.3">
      <c r="A8" s="228" t="s">
        <v>28</v>
      </c>
      <c r="B8" s="228">
        <f t="shared" ref="B8:G8" si="0">SUM(B4:B7)</f>
        <v>3398</v>
      </c>
      <c r="C8" s="228">
        <f t="shared" si="0"/>
        <v>3296</v>
      </c>
      <c r="D8" s="228">
        <f t="shared" si="0"/>
        <v>3389</v>
      </c>
      <c r="E8" s="228">
        <f t="shared" si="0"/>
        <v>3548</v>
      </c>
      <c r="F8" s="228">
        <f t="shared" si="0"/>
        <v>3703</v>
      </c>
      <c r="G8" s="228">
        <f t="shared" si="0"/>
        <v>3885</v>
      </c>
    </row>
    <row r="9" spans="1:7" ht="16.2" thickBot="1" x14ac:dyDescent="0.35">
      <c r="A9" s="440" t="s">
        <v>27</v>
      </c>
      <c r="B9" s="440"/>
      <c r="C9" s="440"/>
      <c r="D9" s="440"/>
      <c r="E9" s="440"/>
      <c r="F9" s="440"/>
      <c r="G9" s="440"/>
    </row>
    <row r="10" spans="1:7" ht="16.2" thickBot="1" x14ac:dyDescent="0.35">
      <c r="A10" s="56" t="s">
        <v>21</v>
      </c>
      <c r="B10" s="57">
        <v>2019</v>
      </c>
      <c r="C10" s="57">
        <v>2018</v>
      </c>
      <c r="D10" s="57">
        <v>2017</v>
      </c>
      <c r="E10" s="57">
        <v>2016</v>
      </c>
      <c r="F10" s="57">
        <v>2015</v>
      </c>
      <c r="G10" s="57">
        <v>2014</v>
      </c>
    </row>
    <row r="11" spans="1:7" x14ac:dyDescent="0.3">
      <c r="A11" s="51">
        <v>1</v>
      </c>
      <c r="B11" s="51">
        <v>755</v>
      </c>
      <c r="C11" s="51">
        <v>658</v>
      </c>
      <c r="D11" s="51">
        <v>770</v>
      </c>
      <c r="E11" s="51">
        <v>848</v>
      </c>
      <c r="F11" s="51">
        <v>818</v>
      </c>
      <c r="G11" s="51">
        <v>830</v>
      </c>
    </row>
    <row r="12" spans="1:7" x14ac:dyDescent="0.3">
      <c r="A12" s="54">
        <v>2</v>
      </c>
      <c r="B12" s="51">
        <v>431</v>
      </c>
      <c r="C12" s="51">
        <v>510</v>
      </c>
      <c r="D12" s="54">
        <v>410</v>
      </c>
      <c r="E12" s="54">
        <v>438</v>
      </c>
      <c r="F12" s="54">
        <v>549</v>
      </c>
      <c r="G12" s="54">
        <v>632</v>
      </c>
    </row>
    <row r="13" spans="1:7" x14ac:dyDescent="0.3">
      <c r="A13" s="54" t="s">
        <v>3</v>
      </c>
      <c r="B13" s="51">
        <v>0</v>
      </c>
      <c r="C13" s="51">
        <v>0</v>
      </c>
      <c r="D13" s="54">
        <v>0</v>
      </c>
      <c r="E13" s="54">
        <v>0</v>
      </c>
      <c r="F13" s="54">
        <v>0</v>
      </c>
      <c r="G13" s="54">
        <v>0</v>
      </c>
    </row>
    <row r="14" spans="1:7" x14ac:dyDescent="0.3">
      <c r="A14" s="54">
        <v>3</v>
      </c>
      <c r="B14" s="51">
        <v>87</v>
      </c>
      <c r="C14" s="51">
        <v>94</v>
      </c>
      <c r="D14" s="54">
        <v>103</v>
      </c>
      <c r="E14" s="54">
        <v>111</v>
      </c>
      <c r="F14" s="54">
        <v>124</v>
      </c>
      <c r="G14" s="54">
        <v>161</v>
      </c>
    </row>
    <row r="15" spans="1:7" x14ac:dyDescent="0.3">
      <c r="A15" s="228" t="s">
        <v>28</v>
      </c>
      <c r="B15" s="228">
        <f t="shared" ref="B15:G15" si="1">SUM(B11:B14)</f>
        <v>1273</v>
      </c>
      <c r="C15" s="228">
        <f t="shared" si="1"/>
        <v>1262</v>
      </c>
      <c r="D15" s="228">
        <f t="shared" si="1"/>
        <v>1283</v>
      </c>
      <c r="E15" s="228">
        <f t="shared" si="1"/>
        <v>1397</v>
      </c>
      <c r="F15" s="228">
        <f t="shared" si="1"/>
        <v>1491</v>
      </c>
      <c r="G15" s="228">
        <f t="shared" si="1"/>
        <v>1623</v>
      </c>
    </row>
    <row r="16" spans="1:7" ht="16.2" thickBot="1" x14ac:dyDescent="0.35">
      <c r="A16" s="441" t="s">
        <v>128</v>
      </c>
      <c r="B16" s="441"/>
      <c r="C16" s="441"/>
      <c r="D16" s="441"/>
      <c r="E16" s="441"/>
      <c r="F16" s="441"/>
      <c r="G16" s="441"/>
    </row>
    <row r="17" spans="1:7" ht="16.2" thickBot="1" x14ac:dyDescent="0.35">
      <c r="A17" s="56" t="s">
        <v>30</v>
      </c>
      <c r="B17" s="57">
        <v>2019</v>
      </c>
      <c r="C17" s="57">
        <v>2018</v>
      </c>
      <c r="D17" s="57">
        <v>2017</v>
      </c>
      <c r="E17" s="57">
        <v>2016</v>
      </c>
      <c r="F17" s="57">
        <v>2015</v>
      </c>
      <c r="G17" s="57">
        <v>2014</v>
      </c>
    </row>
    <row r="18" spans="1:7" x14ac:dyDescent="0.3">
      <c r="A18" s="217">
        <v>1</v>
      </c>
      <c r="B18" s="217">
        <f t="shared" ref="B18:G21" si="2">+B11+B4</f>
        <v>3162</v>
      </c>
      <c r="C18" s="217">
        <f t="shared" si="2"/>
        <v>3002</v>
      </c>
      <c r="D18" s="217">
        <f t="shared" si="2"/>
        <v>3104</v>
      </c>
      <c r="E18" s="217">
        <f t="shared" si="2"/>
        <v>3255</v>
      </c>
      <c r="F18" s="217">
        <f t="shared" si="2"/>
        <v>3349</v>
      </c>
      <c r="G18" s="217">
        <f t="shared" si="2"/>
        <v>3484</v>
      </c>
    </row>
    <row r="19" spans="1:7" x14ac:dyDescent="0.3">
      <c r="A19" s="217">
        <v>2</v>
      </c>
      <c r="B19" s="217">
        <f t="shared" si="2"/>
        <v>1367</v>
      </c>
      <c r="C19" s="217">
        <f t="shared" si="2"/>
        <v>1394</v>
      </c>
      <c r="D19" s="217">
        <f t="shared" si="2"/>
        <v>1405</v>
      </c>
      <c r="E19" s="217">
        <f t="shared" si="2"/>
        <v>1508</v>
      </c>
      <c r="F19" s="217">
        <f t="shared" si="2"/>
        <v>1647</v>
      </c>
      <c r="G19" s="217">
        <f t="shared" si="2"/>
        <v>1773</v>
      </c>
    </row>
    <row r="20" spans="1:7" x14ac:dyDescent="0.3">
      <c r="A20" s="207" t="s">
        <v>3</v>
      </c>
      <c r="B20" s="217">
        <f t="shared" si="2"/>
        <v>0</v>
      </c>
      <c r="C20" s="217">
        <f t="shared" si="2"/>
        <v>0</v>
      </c>
      <c r="D20" s="217">
        <f t="shared" si="2"/>
        <v>0</v>
      </c>
      <c r="E20" s="217">
        <f t="shared" si="2"/>
        <v>0</v>
      </c>
      <c r="F20" s="217">
        <f t="shared" si="2"/>
        <v>0</v>
      </c>
      <c r="G20" s="217">
        <f t="shared" si="2"/>
        <v>0</v>
      </c>
    </row>
    <row r="21" spans="1:7" x14ac:dyDescent="0.3">
      <c r="A21" s="207">
        <v>3</v>
      </c>
      <c r="B21" s="217">
        <f t="shared" si="2"/>
        <v>142</v>
      </c>
      <c r="C21" s="217">
        <f t="shared" si="2"/>
        <v>162</v>
      </c>
      <c r="D21" s="217">
        <f t="shared" si="2"/>
        <v>163</v>
      </c>
      <c r="E21" s="217">
        <f t="shared" si="2"/>
        <v>182</v>
      </c>
      <c r="F21" s="217">
        <f t="shared" si="2"/>
        <v>198</v>
      </c>
      <c r="G21" s="217">
        <f t="shared" si="2"/>
        <v>251</v>
      </c>
    </row>
    <row r="22" spans="1:7" x14ac:dyDescent="0.3">
      <c r="A22" s="228" t="s">
        <v>28</v>
      </c>
      <c r="B22" s="228">
        <f t="shared" ref="B22:G22" si="3">SUM(B18:B21)</f>
        <v>4671</v>
      </c>
      <c r="C22" s="228">
        <f t="shared" si="3"/>
        <v>4558</v>
      </c>
      <c r="D22" s="228">
        <f t="shared" si="3"/>
        <v>4672</v>
      </c>
      <c r="E22" s="228">
        <f t="shared" si="3"/>
        <v>4945</v>
      </c>
      <c r="F22" s="228">
        <f t="shared" si="3"/>
        <v>5194</v>
      </c>
      <c r="G22" s="228">
        <f t="shared" si="3"/>
        <v>5508</v>
      </c>
    </row>
    <row r="23" spans="1:7" x14ac:dyDescent="0.3">
      <c r="A23" s="60"/>
      <c r="B23" s="183"/>
      <c r="C23" s="183"/>
      <c r="D23" s="183"/>
      <c r="E23" s="183"/>
      <c r="F23" s="183"/>
      <c r="G23" s="183"/>
    </row>
    <row r="24" spans="1:7" x14ac:dyDescent="0.3">
      <c r="A24" s="60" t="s">
        <v>29</v>
      </c>
      <c r="B24" s="60"/>
      <c r="C24" s="60"/>
      <c r="D24" s="60"/>
      <c r="E24" s="60"/>
      <c r="F24" s="60"/>
      <c r="G24" s="60"/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"/>
  <sheetViews>
    <sheetView view="pageBreakPreview" topLeftCell="A7" zoomScale="110" zoomScaleNormal="100" zoomScaleSheetLayoutView="110" workbookViewId="0">
      <selection activeCell="F3" sqref="F3"/>
    </sheetView>
  </sheetViews>
  <sheetFormatPr defaultRowHeight="15.6" x14ac:dyDescent="0.3"/>
  <cols>
    <col min="1" max="1" width="14.5" customWidth="1"/>
    <col min="2" max="2" width="7" customWidth="1"/>
    <col min="3" max="3" width="6" customWidth="1"/>
    <col min="4" max="4" width="5.796875" customWidth="1"/>
    <col min="5" max="5" width="6.09765625" customWidth="1"/>
    <col min="6" max="6" width="6.19921875" customWidth="1"/>
    <col min="7" max="7" width="5.8984375" customWidth="1"/>
    <col min="8" max="8" width="6.19921875" customWidth="1"/>
    <col min="9" max="10" width="5.59765625" customWidth="1"/>
    <col min="11" max="11" width="5.5" customWidth="1"/>
    <col min="12" max="12" width="5.59765625" customWidth="1"/>
    <col min="13" max="13" width="4.69921875" customWidth="1"/>
    <col min="14" max="14" width="5" customWidth="1"/>
    <col min="15" max="15" width="4.69921875" customWidth="1"/>
    <col min="16" max="16" width="5" customWidth="1"/>
  </cols>
  <sheetData>
    <row r="1" spans="1:13" ht="36" customHeight="1" thickBot="1" x14ac:dyDescent="0.35">
      <c r="A1" s="449" t="s">
        <v>202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</row>
    <row r="2" spans="1:13" x14ac:dyDescent="0.3">
      <c r="A2" s="454" t="s">
        <v>186</v>
      </c>
      <c r="B2" s="413" t="s">
        <v>190</v>
      </c>
      <c r="C2" s="450" t="s">
        <v>26</v>
      </c>
      <c r="D2" s="450"/>
      <c r="E2" s="450"/>
      <c r="F2" s="450"/>
      <c r="G2" s="451" t="s">
        <v>27</v>
      </c>
      <c r="H2" s="451"/>
      <c r="I2" s="451"/>
      <c r="J2" s="451"/>
      <c r="K2" s="452" t="s">
        <v>28</v>
      </c>
      <c r="L2" s="453"/>
      <c r="M2" s="2"/>
    </row>
    <row r="3" spans="1:13" ht="23.4" thickBot="1" x14ac:dyDescent="0.35">
      <c r="A3" s="455"/>
      <c r="B3" s="414"/>
      <c r="C3" s="231" t="s">
        <v>0</v>
      </c>
      <c r="D3" s="231" t="s">
        <v>188</v>
      </c>
      <c r="E3" s="230" t="s">
        <v>1</v>
      </c>
      <c r="F3" s="231" t="s">
        <v>188</v>
      </c>
      <c r="G3" s="231" t="s">
        <v>0</v>
      </c>
      <c r="H3" s="231" t="s">
        <v>188</v>
      </c>
      <c r="I3" s="230" t="s">
        <v>1</v>
      </c>
      <c r="J3" s="231" t="s">
        <v>188</v>
      </c>
      <c r="K3" s="231" t="s">
        <v>185</v>
      </c>
      <c r="L3" s="233" t="s">
        <v>188</v>
      </c>
      <c r="M3" s="2"/>
    </row>
    <row r="4" spans="1:13" x14ac:dyDescent="0.3">
      <c r="A4" s="442" t="s">
        <v>880</v>
      </c>
      <c r="B4" s="66">
        <v>1</v>
      </c>
      <c r="C4" s="51">
        <v>75</v>
      </c>
      <c r="D4" s="51">
        <v>61</v>
      </c>
      <c r="E4" s="51">
        <v>2</v>
      </c>
      <c r="F4" s="51">
        <v>1</v>
      </c>
      <c r="G4" s="51">
        <v>8</v>
      </c>
      <c r="H4" s="51">
        <v>5</v>
      </c>
      <c r="I4" s="51"/>
      <c r="J4" s="51"/>
      <c r="K4" s="217">
        <f>+C4+E4+G4+I4</f>
        <v>85</v>
      </c>
      <c r="L4" s="218">
        <f>+D4+F4+H4+J4</f>
        <v>67</v>
      </c>
    </row>
    <row r="5" spans="1:13" x14ac:dyDescent="0.3">
      <c r="A5" s="443"/>
      <c r="B5" s="67">
        <v>2</v>
      </c>
      <c r="C5" s="54">
        <v>81</v>
      </c>
      <c r="D5" s="54">
        <v>67</v>
      </c>
      <c r="E5" s="54">
        <v>2</v>
      </c>
      <c r="F5" s="54">
        <v>1</v>
      </c>
      <c r="G5" s="54"/>
      <c r="H5" s="54"/>
      <c r="I5" s="54"/>
      <c r="J5" s="54"/>
      <c r="K5" s="207">
        <f t="shared" ref="K5:L37" si="0">+C5+E5+G5+I5</f>
        <v>83</v>
      </c>
      <c r="L5" s="219">
        <f t="shared" si="0"/>
        <v>68</v>
      </c>
    </row>
    <row r="6" spans="1:13" x14ac:dyDescent="0.3">
      <c r="A6" s="443"/>
      <c r="B6" s="67" t="s">
        <v>3</v>
      </c>
      <c r="C6" s="54"/>
      <c r="D6" s="54"/>
      <c r="E6" s="54"/>
      <c r="F6" s="54"/>
      <c r="G6" s="54"/>
      <c r="H6" s="54"/>
      <c r="I6" s="54"/>
      <c r="J6" s="54"/>
      <c r="K6" s="207">
        <f t="shared" si="0"/>
        <v>0</v>
      </c>
      <c r="L6" s="219">
        <f t="shared" si="0"/>
        <v>0</v>
      </c>
    </row>
    <row r="7" spans="1:13" x14ac:dyDescent="0.3">
      <c r="A7" s="444"/>
      <c r="B7" s="67">
        <v>3</v>
      </c>
      <c r="C7" s="54">
        <v>4</v>
      </c>
      <c r="D7" s="54">
        <v>4</v>
      </c>
      <c r="E7" s="54"/>
      <c r="F7" s="54"/>
      <c r="G7" s="54">
        <v>3</v>
      </c>
      <c r="H7" s="54">
        <v>2</v>
      </c>
      <c r="I7" s="54"/>
      <c r="J7" s="54"/>
      <c r="K7" s="207">
        <f t="shared" si="0"/>
        <v>7</v>
      </c>
      <c r="L7" s="219">
        <f t="shared" si="0"/>
        <v>6</v>
      </c>
    </row>
    <row r="8" spans="1:13" x14ac:dyDescent="0.3">
      <c r="A8" s="458" t="s">
        <v>262</v>
      </c>
      <c r="B8" s="459"/>
      <c r="C8" s="228">
        <f>SUM(C4:C7)</f>
        <v>160</v>
      </c>
      <c r="D8" s="228">
        <f>SUM(D4:D7)</f>
        <v>132</v>
      </c>
      <c r="E8" s="228">
        <f>SUM(E4:E7)</f>
        <v>4</v>
      </c>
      <c r="F8" s="228">
        <f>SUM(F4:F7)</f>
        <v>2</v>
      </c>
      <c r="G8" s="228">
        <f>SUM(G4:G7)</f>
        <v>11</v>
      </c>
      <c r="H8" s="228">
        <f t="shared" ref="H8:J8" si="1">SUM(H4:H7)</f>
        <v>7</v>
      </c>
      <c r="I8" s="228">
        <f t="shared" si="1"/>
        <v>0</v>
      </c>
      <c r="J8" s="228">
        <f t="shared" si="1"/>
        <v>0</v>
      </c>
      <c r="K8" s="228">
        <f>+C8+E8+G8+I8</f>
        <v>175</v>
      </c>
      <c r="L8" s="232">
        <f t="shared" si="0"/>
        <v>141</v>
      </c>
    </row>
    <row r="9" spans="1:13" x14ac:dyDescent="0.3">
      <c r="A9" s="445" t="s">
        <v>305</v>
      </c>
      <c r="B9" s="67">
        <v>1</v>
      </c>
      <c r="C9" s="51">
        <v>171</v>
      </c>
      <c r="D9" s="51">
        <v>159</v>
      </c>
      <c r="E9" s="51">
        <v>1</v>
      </c>
      <c r="F9" s="51">
        <v>1</v>
      </c>
      <c r="G9" s="51">
        <v>2</v>
      </c>
      <c r="H9" s="51">
        <v>2</v>
      </c>
      <c r="I9" s="51"/>
      <c r="J9" s="51"/>
      <c r="K9" s="207">
        <f t="shared" si="0"/>
        <v>174</v>
      </c>
      <c r="L9" s="219">
        <f t="shared" si="0"/>
        <v>162</v>
      </c>
    </row>
    <row r="10" spans="1:13" x14ac:dyDescent="0.3">
      <c r="A10" s="446"/>
      <c r="B10" s="67">
        <v>2</v>
      </c>
      <c r="C10" s="54">
        <v>49</v>
      </c>
      <c r="D10" s="54">
        <v>47</v>
      </c>
      <c r="E10" s="54"/>
      <c r="F10" s="54"/>
      <c r="G10" s="54">
        <v>27</v>
      </c>
      <c r="H10" s="54">
        <v>24</v>
      </c>
      <c r="I10" s="54">
        <v>2</v>
      </c>
      <c r="J10" s="54">
        <v>2</v>
      </c>
      <c r="K10" s="207">
        <f t="shared" si="0"/>
        <v>78</v>
      </c>
      <c r="L10" s="219">
        <f t="shared" si="0"/>
        <v>73</v>
      </c>
    </row>
    <row r="11" spans="1:13" x14ac:dyDescent="0.3">
      <c r="A11" s="446"/>
      <c r="B11" s="67" t="s">
        <v>3</v>
      </c>
      <c r="C11" s="54"/>
      <c r="D11" s="54"/>
      <c r="E11" s="54"/>
      <c r="F11" s="54"/>
      <c r="G11" s="54"/>
      <c r="H11" s="54"/>
      <c r="I11" s="54"/>
      <c r="J11" s="54"/>
      <c r="K11" s="207">
        <f t="shared" si="0"/>
        <v>0</v>
      </c>
      <c r="L11" s="219">
        <f t="shared" si="0"/>
        <v>0</v>
      </c>
    </row>
    <row r="12" spans="1:13" x14ac:dyDescent="0.3">
      <c r="A12" s="447"/>
      <c r="B12" s="67">
        <v>3</v>
      </c>
      <c r="C12" s="54">
        <v>5</v>
      </c>
      <c r="D12" s="54">
        <v>5</v>
      </c>
      <c r="E12" s="54"/>
      <c r="F12" s="54"/>
      <c r="G12" s="54">
        <v>3</v>
      </c>
      <c r="H12" s="54">
        <v>3</v>
      </c>
      <c r="I12" s="54"/>
      <c r="J12" s="54"/>
      <c r="K12" s="207">
        <f t="shared" si="0"/>
        <v>8</v>
      </c>
      <c r="L12" s="219">
        <f t="shared" si="0"/>
        <v>8</v>
      </c>
    </row>
    <row r="13" spans="1:13" x14ac:dyDescent="0.3">
      <c r="A13" s="458" t="s">
        <v>263</v>
      </c>
      <c r="B13" s="459"/>
      <c r="C13" s="228">
        <f>SUM(C9:C12)</f>
        <v>225</v>
      </c>
      <c r="D13" s="228">
        <f>SUM(D9:D12)</f>
        <v>211</v>
      </c>
      <c r="E13" s="228">
        <f>SUM(E9:E12)</f>
        <v>1</v>
      </c>
      <c r="F13" s="228">
        <f>SUM(F9:F12)</f>
        <v>1</v>
      </c>
      <c r="G13" s="228">
        <f t="shared" ref="G13:J13" si="2">SUM(G9:G12)</f>
        <v>32</v>
      </c>
      <c r="H13" s="228">
        <f t="shared" si="2"/>
        <v>29</v>
      </c>
      <c r="I13" s="228">
        <f t="shared" si="2"/>
        <v>2</v>
      </c>
      <c r="J13" s="228">
        <f t="shared" si="2"/>
        <v>2</v>
      </c>
      <c r="K13" s="228">
        <f t="shared" si="0"/>
        <v>260</v>
      </c>
      <c r="L13" s="232">
        <f t="shared" si="0"/>
        <v>243</v>
      </c>
    </row>
    <row r="14" spans="1:13" x14ac:dyDescent="0.3">
      <c r="A14" s="445" t="s">
        <v>879</v>
      </c>
      <c r="B14" s="67">
        <v>1</v>
      </c>
      <c r="C14" s="54">
        <v>216</v>
      </c>
      <c r="D14" s="54">
        <v>197</v>
      </c>
      <c r="E14" s="54">
        <v>3</v>
      </c>
      <c r="F14" s="54">
        <v>3</v>
      </c>
      <c r="G14" s="54">
        <v>19</v>
      </c>
      <c r="H14" s="54">
        <v>18</v>
      </c>
      <c r="I14" s="54">
        <v>0</v>
      </c>
      <c r="J14" s="54">
        <v>0</v>
      </c>
      <c r="K14" s="207">
        <f t="shared" si="0"/>
        <v>238</v>
      </c>
      <c r="L14" s="219">
        <f t="shared" si="0"/>
        <v>218</v>
      </c>
    </row>
    <row r="15" spans="1:13" x14ac:dyDescent="0.3">
      <c r="A15" s="446"/>
      <c r="B15" s="67">
        <v>2</v>
      </c>
      <c r="C15" s="54">
        <v>135</v>
      </c>
      <c r="D15" s="54">
        <v>126</v>
      </c>
      <c r="E15" s="54">
        <v>2</v>
      </c>
      <c r="F15" s="54">
        <v>2</v>
      </c>
      <c r="G15" s="54">
        <v>99</v>
      </c>
      <c r="H15" s="54">
        <v>96</v>
      </c>
      <c r="I15" s="54">
        <v>0</v>
      </c>
      <c r="J15" s="54">
        <v>0</v>
      </c>
      <c r="K15" s="207">
        <f>+C15+E15+G15+I15</f>
        <v>236</v>
      </c>
      <c r="L15" s="219">
        <f t="shared" si="0"/>
        <v>224</v>
      </c>
    </row>
    <row r="16" spans="1:13" x14ac:dyDescent="0.3">
      <c r="A16" s="446"/>
      <c r="B16" s="67" t="s">
        <v>3</v>
      </c>
      <c r="C16" s="54"/>
      <c r="D16" s="54"/>
      <c r="E16" s="54"/>
      <c r="F16" s="54"/>
      <c r="G16" s="54"/>
      <c r="H16" s="54"/>
      <c r="I16" s="54"/>
      <c r="J16" s="54"/>
      <c r="K16" s="207">
        <f t="shared" si="0"/>
        <v>0</v>
      </c>
      <c r="L16" s="219">
        <f t="shared" si="0"/>
        <v>0</v>
      </c>
    </row>
    <row r="17" spans="1:12" x14ac:dyDescent="0.3">
      <c r="A17" s="447"/>
      <c r="B17" s="67">
        <v>3</v>
      </c>
      <c r="C17" s="54">
        <v>6</v>
      </c>
      <c r="D17" s="54">
        <v>6</v>
      </c>
      <c r="E17" s="54">
        <v>0</v>
      </c>
      <c r="F17" s="54">
        <v>0</v>
      </c>
      <c r="G17" s="54">
        <v>2</v>
      </c>
      <c r="H17" s="54">
        <v>0</v>
      </c>
      <c r="I17" s="54">
        <v>0</v>
      </c>
      <c r="J17" s="54">
        <v>0</v>
      </c>
      <c r="K17" s="207">
        <f t="shared" si="0"/>
        <v>8</v>
      </c>
      <c r="L17" s="219">
        <f t="shared" si="0"/>
        <v>6</v>
      </c>
    </row>
    <row r="18" spans="1:12" x14ac:dyDescent="0.3">
      <c r="A18" s="458" t="s">
        <v>264</v>
      </c>
      <c r="B18" s="459"/>
      <c r="C18" s="228">
        <f>SUM(C14:C17)</f>
        <v>357</v>
      </c>
      <c r="D18" s="228">
        <f>SUM(D14:D17)</f>
        <v>329</v>
      </c>
      <c r="E18" s="228">
        <f>SUM(E14:E17)</f>
        <v>5</v>
      </c>
      <c r="F18" s="228">
        <f>SUM(F14:F17)</f>
        <v>5</v>
      </c>
      <c r="G18" s="228">
        <f t="shared" ref="G18:I18" si="3">SUM(G14:G17)</f>
        <v>120</v>
      </c>
      <c r="H18" s="228">
        <f t="shared" si="3"/>
        <v>114</v>
      </c>
      <c r="I18" s="228">
        <f t="shared" si="3"/>
        <v>0</v>
      </c>
      <c r="J18" s="228">
        <f>SUM(J14:J17)</f>
        <v>0</v>
      </c>
      <c r="K18" s="228">
        <f t="shared" si="0"/>
        <v>482</v>
      </c>
      <c r="L18" s="232">
        <f t="shared" si="0"/>
        <v>448</v>
      </c>
    </row>
    <row r="19" spans="1:12" x14ac:dyDescent="0.3">
      <c r="A19" s="445" t="s">
        <v>881</v>
      </c>
      <c r="B19" s="67">
        <v>1</v>
      </c>
      <c r="C19" s="51">
        <v>118</v>
      </c>
      <c r="D19" s="51">
        <v>81</v>
      </c>
      <c r="E19" s="51">
        <v>1</v>
      </c>
      <c r="F19" s="51">
        <v>1</v>
      </c>
      <c r="G19" s="51">
        <v>6</v>
      </c>
      <c r="H19" s="51">
        <v>3</v>
      </c>
      <c r="I19" s="51">
        <v>0</v>
      </c>
      <c r="J19" s="51">
        <v>0</v>
      </c>
      <c r="K19" s="207">
        <f t="shared" si="0"/>
        <v>125</v>
      </c>
      <c r="L19" s="219">
        <f t="shared" si="0"/>
        <v>85</v>
      </c>
    </row>
    <row r="20" spans="1:12" x14ac:dyDescent="0.3">
      <c r="A20" s="446"/>
      <c r="B20" s="67">
        <v>2</v>
      </c>
      <c r="C20" s="54">
        <v>100</v>
      </c>
      <c r="D20" s="54">
        <v>64</v>
      </c>
      <c r="E20" s="54">
        <v>0</v>
      </c>
      <c r="F20" s="54">
        <v>0</v>
      </c>
      <c r="G20" s="54">
        <v>28</v>
      </c>
      <c r="H20" s="54">
        <v>18</v>
      </c>
      <c r="I20" s="54">
        <v>1</v>
      </c>
      <c r="J20" s="54">
        <v>0</v>
      </c>
      <c r="K20" s="207">
        <f t="shared" si="0"/>
        <v>129</v>
      </c>
      <c r="L20" s="219">
        <f t="shared" si="0"/>
        <v>82</v>
      </c>
    </row>
    <row r="21" spans="1:12" x14ac:dyDescent="0.3">
      <c r="A21" s="446"/>
      <c r="B21" s="67" t="s">
        <v>3</v>
      </c>
      <c r="C21" s="54"/>
      <c r="D21" s="54"/>
      <c r="E21" s="54"/>
      <c r="F21" s="54"/>
      <c r="G21" s="54"/>
      <c r="H21" s="54"/>
      <c r="I21" s="54"/>
      <c r="J21" s="54"/>
      <c r="K21" s="207">
        <f t="shared" si="0"/>
        <v>0</v>
      </c>
      <c r="L21" s="219">
        <f t="shared" si="0"/>
        <v>0</v>
      </c>
    </row>
    <row r="22" spans="1:12" x14ac:dyDescent="0.3">
      <c r="A22" s="447"/>
      <c r="B22" s="67">
        <v>3</v>
      </c>
      <c r="C22" s="54">
        <v>4</v>
      </c>
      <c r="D22" s="54">
        <v>4</v>
      </c>
      <c r="E22" s="54">
        <v>0</v>
      </c>
      <c r="F22" s="54">
        <v>0</v>
      </c>
      <c r="G22" s="54">
        <v>12</v>
      </c>
      <c r="H22" s="54">
        <v>3</v>
      </c>
      <c r="I22" s="54">
        <v>0</v>
      </c>
      <c r="J22" s="54">
        <v>0</v>
      </c>
      <c r="K22" s="207">
        <f t="shared" si="0"/>
        <v>16</v>
      </c>
      <c r="L22" s="219">
        <f t="shared" si="0"/>
        <v>7</v>
      </c>
    </row>
    <row r="23" spans="1:12" x14ac:dyDescent="0.3">
      <c r="A23" s="458" t="s">
        <v>882</v>
      </c>
      <c r="B23" s="459"/>
      <c r="C23" s="207">
        <f>SUM(C19:C22)</f>
        <v>222</v>
      </c>
      <c r="D23" s="207">
        <f>SUM(D19:D22)</f>
        <v>149</v>
      </c>
      <c r="E23" s="207">
        <f>SUM(E19:E22)</f>
        <v>1</v>
      </c>
      <c r="F23" s="207">
        <f>SUM(F19:F22)</f>
        <v>1</v>
      </c>
      <c r="G23" s="207">
        <f t="shared" ref="G23:J23" si="4">SUM(G19:G22)</f>
        <v>46</v>
      </c>
      <c r="H23" s="207">
        <f t="shared" si="4"/>
        <v>24</v>
      </c>
      <c r="I23" s="207">
        <f t="shared" si="4"/>
        <v>1</v>
      </c>
      <c r="J23" s="207">
        <f t="shared" si="4"/>
        <v>0</v>
      </c>
      <c r="K23" s="207">
        <f t="shared" si="0"/>
        <v>270</v>
      </c>
      <c r="L23" s="219">
        <f t="shared" si="0"/>
        <v>174</v>
      </c>
    </row>
    <row r="24" spans="1:12" x14ac:dyDescent="0.3">
      <c r="A24" s="448" t="s">
        <v>883</v>
      </c>
      <c r="B24" s="67">
        <v>1</v>
      </c>
      <c r="C24" s="54">
        <v>7</v>
      </c>
      <c r="D24" s="54">
        <v>2</v>
      </c>
      <c r="E24" s="54"/>
      <c r="F24" s="54"/>
      <c r="G24" s="54"/>
      <c r="H24" s="54"/>
      <c r="I24" s="54"/>
      <c r="J24" s="54"/>
      <c r="K24" s="207">
        <f t="shared" si="0"/>
        <v>7</v>
      </c>
      <c r="L24" s="219">
        <f t="shared" si="0"/>
        <v>2</v>
      </c>
    </row>
    <row r="25" spans="1:12" x14ac:dyDescent="0.3">
      <c r="A25" s="443"/>
      <c r="B25" s="67">
        <v>2</v>
      </c>
      <c r="C25" s="54">
        <v>12</v>
      </c>
      <c r="D25" s="54">
        <v>4</v>
      </c>
      <c r="E25" s="54">
        <v>4</v>
      </c>
      <c r="F25" s="54">
        <v>1</v>
      </c>
      <c r="G25" s="54">
        <v>2</v>
      </c>
      <c r="H25" s="54">
        <v>2</v>
      </c>
      <c r="I25" s="54"/>
      <c r="J25" s="54"/>
      <c r="K25" s="207">
        <f t="shared" si="0"/>
        <v>18</v>
      </c>
      <c r="L25" s="219">
        <f t="shared" si="0"/>
        <v>7</v>
      </c>
    </row>
    <row r="26" spans="1:12" x14ac:dyDescent="0.3">
      <c r="A26" s="443"/>
      <c r="B26" s="67" t="s">
        <v>3</v>
      </c>
      <c r="C26" s="54"/>
      <c r="D26" s="54"/>
      <c r="E26" s="54"/>
      <c r="F26" s="54"/>
      <c r="G26" s="54"/>
      <c r="H26" s="54"/>
      <c r="I26" s="54"/>
      <c r="J26" s="54"/>
      <c r="K26" s="207">
        <f t="shared" si="0"/>
        <v>0</v>
      </c>
      <c r="L26" s="219">
        <f t="shared" si="0"/>
        <v>0</v>
      </c>
    </row>
    <row r="27" spans="1:12" x14ac:dyDescent="0.3">
      <c r="A27" s="444"/>
      <c r="B27" s="67">
        <v>3</v>
      </c>
      <c r="C27" s="54">
        <v>4</v>
      </c>
      <c r="D27" s="54">
        <v>3</v>
      </c>
      <c r="E27" s="54"/>
      <c r="F27" s="54"/>
      <c r="G27" s="54">
        <v>2</v>
      </c>
      <c r="H27" s="54"/>
      <c r="I27" s="54"/>
      <c r="J27" s="54"/>
      <c r="K27" s="207">
        <f t="shared" si="0"/>
        <v>6</v>
      </c>
      <c r="L27" s="219">
        <f t="shared" si="0"/>
        <v>3</v>
      </c>
    </row>
    <row r="28" spans="1:12" ht="16.2" thickBot="1" x14ac:dyDescent="0.35">
      <c r="A28" s="458" t="s">
        <v>265</v>
      </c>
      <c r="B28" s="459"/>
      <c r="C28" s="228">
        <f>SUM(C24:C27)</f>
        <v>23</v>
      </c>
      <c r="D28" s="228">
        <f>SUM(D24:D27)</f>
        <v>9</v>
      </c>
      <c r="E28" s="228">
        <f>SUM(E24:E27)</f>
        <v>4</v>
      </c>
      <c r="F28" s="228">
        <f>SUM(F24:F27)</f>
        <v>1</v>
      </c>
      <c r="G28" s="228">
        <f t="shared" ref="G28:J28" si="5">SUM(G24:G27)</f>
        <v>4</v>
      </c>
      <c r="H28" s="228">
        <f t="shared" si="5"/>
        <v>2</v>
      </c>
      <c r="I28" s="228">
        <f t="shared" si="5"/>
        <v>0</v>
      </c>
      <c r="J28" s="228">
        <f t="shared" si="5"/>
        <v>0</v>
      </c>
      <c r="K28" s="228">
        <f t="shared" si="0"/>
        <v>31</v>
      </c>
      <c r="L28" s="232">
        <f t="shared" si="0"/>
        <v>12</v>
      </c>
    </row>
    <row r="29" spans="1:12" ht="16.2" hidden="1" thickBot="1" x14ac:dyDescent="0.35">
      <c r="A29" s="208" t="s">
        <v>126</v>
      </c>
      <c r="B29" s="209">
        <v>1</v>
      </c>
      <c r="C29" s="207"/>
      <c r="D29" s="207"/>
      <c r="E29" s="207"/>
      <c r="F29" s="207"/>
      <c r="G29" s="207"/>
      <c r="H29" s="207"/>
      <c r="I29" s="207"/>
      <c r="J29" s="207"/>
      <c r="K29" s="207">
        <f t="shared" si="0"/>
        <v>0</v>
      </c>
      <c r="L29" s="219">
        <f t="shared" si="0"/>
        <v>0</v>
      </c>
    </row>
    <row r="30" spans="1:12" ht="16.2" hidden="1" thickBot="1" x14ac:dyDescent="0.35">
      <c r="A30" s="208"/>
      <c r="B30" s="209">
        <v>2</v>
      </c>
      <c r="C30" s="207"/>
      <c r="D30" s="207"/>
      <c r="E30" s="207"/>
      <c r="F30" s="207"/>
      <c r="G30" s="207"/>
      <c r="H30" s="207"/>
      <c r="I30" s="207"/>
      <c r="J30" s="207"/>
      <c r="K30" s="207">
        <f t="shared" si="0"/>
        <v>0</v>
      </c>
      <c r="L30" s="219">
        <f t="shared" si="0"/>
        <v>0</v>
      </c>
    </row>
    <row r="31" spans="1:12" ht="16.2" hidden="1" thickBot="1" x14ac:dyDescent="0.35">
      <c r="A31" s="208"/>
      <c r="B31" s="209" t="s">
        <v>3</v>
      </c>
      <c r="C31" s="207"/>
      <c r="D31" s="207"/>
      <c r="E31" s="207"/>
      <c r="F31" s="207"/>
      <c r="G31" s="207"/>
      <c r="H31" s="207"/>
      <c r="I31" s="207"/>
      <c r="J31" s="207"/>
      <c r="K31" s="207">
        <f t="shared" si="0"/>
        <v>0</v>
      </c>
      <c r="L31" s="219">
        <f t="shared" si="0"/>
        <v>0</v>
      </c>
    </row>
    <row r="32" spans="1:12" ht="16.2" hidden="1" thickBot="1" x14ac:dyDescent="0.35">
      <c r="A32" s="208"/>
      <c r="B32" s="209">
        <v>3</v>
      </c>
      <c r="C32" s="207"/>
      <c r="D32" s="207"/>
      <c r="E32" s="207"/>
      <c r="F32" s="207"/>
      <c r="G32" s="207"/>
      <c r="H32" s="207"/>
      <c r="I32" s="207"/>
      <c r="J32" s="207"/>
      <c r="K32" s="207">
        <f t="shared" si="0"/>
        <v>0</v>
      </c>
      <c r="L32" s="219">
        <f t="shared" si="0"/>
        <v>0</v>
      </c>
    </row>
    <row r="33" spans="1:12" ht="16.2" hidden="1" thickBot="1" x14ac:dyDescent="0.35">
      <c r="A33" s="427" t="s">
        <v>129</v>
      </c>
      <c r="B33" s="428"/>
      <c r="C33" s="211">
        <f t="shared" ref="C33:J33" si="6">SUM(C29:C32)</f>
        <v>0</v>
      </c>
      <c r="D33" s="211">
        <f t="shared" si="6"/>
        <v>0</v>
      </c>
      <c r="E33" s="211">
        <f t="shared" si="6"/>
        <v>0</v>
      </c>
      <c r="F33" s="211">
        <f t="shared" si="6"/>
        <v>0</v>
      </c>
      <c r="G33" s="211">
        <f t="shared" si="6"/>
        <v>0</v>
      </c>
      <c r="H33" s="211">
        <f t="shared" si="6"/>
        <v>0</v>
      </c>
      <c r="I33" s="211">
        <f t="shared" si="6"/>
        <v>0</v>
      </c>
      <c r="J33" s="211">
        <f t="shared" si="6"/>
        <v>0</v>
      </c>
      <c r="K33" s="211">
        <f t="shared" si="0"/>
        <v>0</v>
      </c>
      <c r="L33" s="220">
        <f t="shared" si="0"/>
        <v>0</v>
      </c>
    </row>
    <row r="34" spans="1:12" ht="25.2" customHeight="1" x14ac:dyDescent="0.3">
      <c r="A34" s="460" t="s">
        <v>130</v>
      </c>
      <c r="B34" s="212">
        <v>1</v>
      </c>
      <c r="C34" s="213">
        <f>+C4+C9+C14+C19+C24+C29</f>
        <v>587</v>
      </c>
      <c r="D34" s="213">
        <f t="shared" ref="C34:J38" si="7">+D4+D9+D14+D19+D24+D29</f>
        <v>500</v>
      </c>
      <c r="E34" s="213">
        <f t="shared" si="7"/>
        <v>7</v>
      </c>
      <c r="F34" s="213">
        <f t="shared" si="7"/>
        <v>6</v>
      </c>
      <c r="G34" s="213">
        <f t="shared" si="7"/>
        <v>35</v>
      </c>
      <c r="H34" s="213">
        <f t="shared" si="7"/>
        <v>28</v>
      </c>
      <c r="I34" s="213">
        <f t="shared" si="7"/>
        <v>0</v>
      </c>
      <c r="J34" s="213">
        <f>+J4+J9+J14+J19+J24+J29</f>
        <v>0</v>
      </c>
      <c r="K34" s="213">
        <f>+C34+E34+G34+I34</f>
        <v>629</v>
      </c>
      <c r="L34" s="221">
        <f t="shared" si="0"/>
        <v>534</v>
      </c>
    </row>
    <row r="35" spans="1:12" x14ac:dyDescent="0.3">
      <c r="A35" s="446"/>
      <c r="B35" s="209">
        <v>2</v>
      </c>
      <c r="C35" s="207">
        <f>+C5+C10+C15+C20+C25+C30</f>
        <v>377</v>
      </c>
      <c r="D35" s="207">
        <f t="shared" si="7"/>
        <v>308</v>
      </c>
      <c r="E35" s="207">
        <f>+E5+E10+E15+E20+E25+E30</f>
        <v>8</v>
      </c>
      <c r="F35" s="207">
        <f t="shared" si="7"/>
        <v>4</v>
      </c>
      <c r="G35" s="207">
        <f>+G5+G10+G15+G20+G25+G30</f>
        <v>156</v>
      </c>
      <c r="H35" s="207">
        <f t="shared" si="7"/>
        <v>140</v>
      </c>
      <c r="I35" s="207">
        <f>+I5+I10+I15+I20+I25+I30</f>
        <v>3</v>
      </c>
      <c r="J35" s="207">
        <f t="shared" si="7"/>
        <v>2</v>
      </c>
      <c r="K35" s="207">
        <f>+C35+E35+G35+I35</f>
        <v>544</v>
      </c>
      <c r="L35" s="219">
        <f t="shared" si="0"/>
        <v>454</v>
      </c>
    </row>
    <row r="36" spans="1:12" x14ac:dyDescent="0.3">
      <c r="A36" s="446"/>
      <c r="B36" s="209" t="s">
        <v>3</v>
      </c>
      <c r="C36" s="207">
        <f t="shared" si="7"/>
        <v>0</v>
      </c>
      <c r="D36" s="207">
        <f t="shared" si="7"/>
        <v>0</v>
      </c>
      <c r="E36" s="207">
        <f t="shared" si="7"/>
        <v>0</v>
      </c>
      <c r="F36" s="207">
        <f t="shared" si="7"/>
        <v>0</v>
      </c>
      <c r="G36" s="207">
        <f t="shared" si="7"/>
        <v>0</v>
      </c>
      <c r="H36" s="207">
        <f t="shared" si="7"/>
        <v>0</v>
      </c>
      <c r="I36" s="207">
        <f t="shared" si="7"/>
        <v>0</v>
      </c>
      <c r="J36" s="207">
        <f t="shared" si="7"/>
        <v>0</v>
      </c>
      <c r="K36" s="207">
        <f t="shared" si="0"/>
        <v>0</v>
      </c>
      <c r="L36" s="219">
        <f t="shared" si="0"/>
        <v>0</v>
      </c>
    </row>
    <row r="37" spans="1:12" ht="16.2" thickBot="1" x14ac:dyDescent="0.35">
      <c r="A37" s="461"/>
      <c r="B37" s="210">
        <v>3</v>
      </c>
      <c r="C37" s="211">
        <f t="shared" si="7"/>
        <v>23</v>
      </c>
      <c r="D37" s="211">
        <f t="shared" si="7"/>
        <v>22</v>
      </c>
      <c r="E37" s="211">
        <f t="shared" si="7"/>
        <v>0</v>
      </c>
      <c r="F37" s="211">
        <f>+F7+F12+F17+F22+F27+F32</f>
        <v>0</v>
      </c>
      <c r="G37" s="211">
        <f t="shared" si="7"/>
        <v>22</v>
      </c>
      <c r="H37" s="211">
        <f t="shared" si="7"/>
        <v>8</v>
      </c>
      <c r="I37" s="211">
        <f t="shared" si="7"/>
        <v>0</v>
      </c>
      <c r="J37" s="211">
        <f>+J7+J12+J17+J22+J27+J32</f>
        <v>0</v>
      </c>
      <c r="K37" s="211">
        <f t="shared" si="0"/>
        <v>45</v>
      </c>
      <c r="L37" s="220">
        <f t="shared" si="0"/>
        <v>30</v>
      </c>
    </row>
    <row r="38" spans="1:12" ht="16.2" thickBot="1" x14ac:dyDescent="0.35">
      <c r="A38" s="456" t="s">
        <v>884</v>
      </c>
      <c r="B38" s="457"/>
      <c r="C38" s="234">
        <f t="shared" si="7"/>
        <v>987</v>
      </c>
      <c r="D38" s="234">
        <f t="shared" si="7"/>
        <v>830</v>
      </c>
      <c r="E38" s="234">
        <f t="shared" si="7"/>
        <v>15</v>
      </c>
      <c r="F38" s="234">
        <f t="shared" si="7"/>
        <v>10</v>
      </c>
      <c r="G38" s="234">
        <f t="shared" si="7"/>
        <v>213</v>
      </c>
      <c r="H38" s="234">
        <f t="shared" si="7"/>
        <v>176</v>
      </c>
      <c r="I38" s="234">
        <f t="shared" si="7"/>
        <v>3</v>
      </c>
      <c r="J38" s="234">
        <f t="shared" si="7"/>
        <v>2</v>
      </c>
      <c r="K38" s="234">
        <f>+C38+E38+G38+I38</f>
        <v>1218</v>
      </c>
      <c r="L38" s="235">
        <f t="shared" ref="L38" si="8">+D38+F38+H38+J38</f>
        <v>1018</v>
      </c>
    </row>
    <row r="39" spans="1:12" x14ac:dyDescent="0.3">
      <c r="A39" s="60" t="s">
        <v>29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</row>
  </sheetData>
  <mergeCells count="19">
    <mergeCell ref="A38:B38"/>
    <mergeCell ref="A8:B8"/>
    <mergeCell ref="A13:B13"/>
    <mergeCell ref="A18:B18"/>
    <mergeCell ref="A23:B23"/>
    <mergeCell ref="A28:B28"/>
    <mergeCell ref="A33:B33"/>
    <mergeCell ref="A34:A37"/>
    <mergeCell ref="A1:L1"/>
    <mergeCell ref="C2:F2"/>
    <mergeCell ref="G2:J2"/>
    <mergeCell ref="K2:L2"/>
    <mergeCell ref="A2:A3"/>
    <mergeCell ref="B2:B3"/>
    <mergeCell ref="A4:A7"/>
    <mergeCell ref="A9:A12"/>
    <mergeCell ref="A14:A17"/>
    <mergeCell ref="A19:A22"/>
    <mergeCell ref="A24:A27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5"/>
  <sheetViews>
    <sheetView view="pageBreakPreview" zoomScale="110" zoomScaleNormal="100" zoomScaleSheetLayoutView="110" workbookViewId="0">
      <selection activeCell="A2" sqref="A2:J2"/>
    </sheetView>
  </sheetViews>
  <sheetFormatPr defaultRowHeight="15.6" x14ac:dyDescent="0.3"/>
  <cols>
    <col min="1" max="1" width="14.5" customWidth="1"/>
    <col min="2" max="2" width="9.09765625" customWidth="1"/>
    <col min="3" max="3" width="8" customWidth="1"/>
    <col min="4" max="4" width="7.5" customWidth="1"/>
    <col min="5" max="5" width="6.69921875" customWidth="1"/>
    <col min="6" max="7" width="8.19921875" customWidth="1"/>
    <col min="8" max="8" width="7.3984375" customWidth="1"/>
    <col min="9" max="9" width="8.09765625" customWidth="1"/>
    <col min="10" max="10" width="6.5" customWidth="1"/>
  </cols>
  <sheetData>
    <row r="1" spans="1:10" ht="46.5" customHeight="1" x14ac:dyDescent="0.3">
      <c r="A1" s="465" t="s">
        <v>203</v>
      </c>
      <c r="B1" s="465"/>
      <c r="C1" s="465"/>
      <c r="D1" s="465"/>
      <c r="E1" s="465"/>
      <c r="F1" s="465"/>
      <c r="G1" s="465"/>
      <c r="H1" s="465"/>
      <c r="I1" s="465"/>
      <c r="J1" s="465"/>
    </row>
    <row r="2" spans="1:10" ht="16.2" thickBot="1" x14ac:dyDescent="0.35">
      <c r="A2" s="462" t="s">
        <v>26</v>
      </c>
      <c r="B2" s="462"/>
      <c r="C2" s="462"/>
      <c r="D2" s="462"/>
      <c r="E2" s="462"/>
      <c r="F2" s="462"/>
      <c r="G2" s="462"/>
      <c r="H2" s="462"/>
      <c r="I2" s="462"/>
      <c r="J2" s="462"/>
    </row>
    <row r="3" spans="1:10" ht="34.200000000000003" customHeight="1" thickBot="1" x14ac:dyDescent="0.35">
      <c r="A3" s="71" t="s">
        <v>48</v>
      </c>
      <c r="B3" s="49" t="s">
        <v>31</v>
      </c>
      <c r="C3" s="49" t="s">
        <v>32</v>
      </c>
      <c r="D3" s="57" t="s">
        <v>33</v>
      </c>
      <c r="E3" s="57" t="s">
        <v>34</v>
      </c>
      <c r="F3" s="57" t="s">
        <v>35</v>
      </c>
      <c r="G3" s="49" t="s">
        <v>36</v>
      </c>
      <c r="H3" s="49" t="s">
        <v>885</v>
      </c>
      <c r="I3" s="49" t="s">
        <v>886</v>
      </c>
      <c r="J3" s="49" t="s">
        <v>887</v>
      </c>
    </row>
    <row r="4" spans="1:10" x14ac:dyDescent="0.3">
      <c r="A4" s="236" t="s">
        <v>266</v>
      </c>
      <c r="B4" s="51">
        <v>5</v>
      </c>
      <c r="C4" s="51">
        <v>10</v>
      </c>
      <c r="D4" s="51">
        <v>10</v>
      </c>
      <c r="E4" s="51">
        <v>9</v>
      </c>
      <c r="F4" s="51">
        <v>6</v>
      </c>
      <c r="G4" s="243">
        <f>IFERROR(C4/B4,0)</f>
        <v>2</v>
      </c>
      <c r="H4" s="243">
        <f>IFERROR(E4/D4,0)</f>
        <v>0.9</v>
      </c>
      <c r="I4" s="243">
        <f>IFERROR(F4/E4,0)</f>
        <v>0.66666666666666663</v>
      </c>
      <c r="J4" s="243">
        <f>IFERROR(F4/B4,0)</f>
        <v>1.2</v>
      </c>
    </row>
    <row r="5" spans="1:10" x14ac:dyDescent="0.3">
      <c r="A5" s="108" t="s">
        <v>267</v>
      </c>
      <c r="B5" s="51">
        <v>25</v>
      </c>
      <c r="C5" s="51">
        <v>37</v>
      </c>
      <c r="D5" s="51">
        <v>34</v>
      </c>
      <c r="E5" s="51">
        <v>34</v>
      </c>
      <c r="F5" s="51">
        <v>23</v>
      </c>
      <c r="G5" s="226">
        <f>IFERROR(C5/B5,0)</f>
        <v>1.48</v>
      </c>
      <c r="H5" s="226">
        <f t="shared" ref="H5:I17" si="0">IFERROR(E5/D5,0)</f>
        <v>1</v>
      </c>
      <c r="I5" s="226">
        <f t="shared" si="0"/>
        <v>0.67647058823529416</v>
      </c>
      <c r="J5" s="226">
        <f t="shared" ref="J5:J17" si="1">IFERROR(F5/B5,0)</f>
        <v>0.92</v>
      </c>
    </row>
    <row r="6" spans="1:10" x14ac:dyDescent="0.3">
      <c r="A6" s="108" t="s">
        <v>268</v>
      </c>
      <c r="B6" s="51">
        <v>20</v>
      </c>
      <c r="C6" s="51">
        <v>54</v>
      </c>
      <c r="D6" s="51">
        <v>44</v>
      </c>
      <c r="E6" s="51">
        <v>45</v>
      </c>
      <c r="F6" s="51">
        <v>27</v>
      </c>
      <c r="G6" s="226">
        <f t="shared" ref="G6:G18" si="2">IFERROR(C6/B6,0)</f>
        <v>2.7</v>
      </c>
      <c r="H6" s="226">
        <f t="shared" si="0"/>
        <v>1.0227272727272727</v>
      </c>
      <c r="I6" s="226">
        <f t="shared" si="0"/>
        <v>0.6</v>
      </c>
      <c r="J6" s="226">
        <f t="shared" si="1"/>
        <v>1.35</v>
      </c>
    </row>
    <row r="7" spans="1:10" x14ac:dyDescent="0.3">
      <c r="A7" s="108" t="s">
        <v>269</v>
      </c>
      <c r="B7" s="51">
        <v>210</v>
      </c>
      <c r="C7" s="51">
        <v>209</v>
      </c>
      <c r="D7" s="51">
        <v>209</v>
      </c>
      <c r="E7" s="51">
        <v>179</v>
      </c>
      <c r="F7" s="51">
        <v>112</v>
      </c>
      <c r="G7" s="226">
        <f t="shared" si="2"/>
        <v>0.99523809523809526</v>
      </c>
      <c r="H7" s="226">
        <f t="shared" si="0"/>
        <v>0.8564593301435407</v>
      </c>
      <c r="I7" s="226">
        <f t="shared" si="0"/>
        <v>0.62569832402234637</v>
      </c>
      <c r="J7" s="226">
        <f t="shared" si="1"/>
        <v>0.53333333333333333</v>
      </c>
    </row>
    <row r="8" spans="1:10" x14ac:dyDescent="0.3">
      <c r="A8" s="108" t="s">
        <v>270</v>
      </c>
      <c r="B8" s="51">
        <v>15</v>
      </c>
      <c r="C8" s="51">
        <v>43</v>
      </c>
      <c r="D8" s="51">
        <v>35</v>
      </c>
      <c r="E8" s="51">
        <v>35</v>
      </c>
      <c r="F8" s="51">
        <v>16</v>
      </c>
      <c r="G8" s="226">
        <f t="shared" si="2"/>
        <v>2.8666666666666667</v>
      </c>
      <c r="H8" s="226">
        <f t="shared" si="0"/>
        <v>1</v>
      </c>
      <c r="I8" s="226">
        <f t="shared" si="0"/>
        <v>0.45714285714285713</v>
      </c>
      <c r="J8" s="226">
        <f t="shared" si="1"/>
        <v>1.0666666666666667</v>
      </c>
    </row>
    <row r="9" spans="1:10" x14ac:dyDescent="0.3">
      <c r="A9" s="108" t="s">
        <v>271</v>
      </c>
      <c r="B9" s="51">
        <v>150</v>
      </c>
      <c r="C9" s="51">
        <v>314</v>
      </c>
      <c r="D9" s="51">
        <v>277</v>
      </c>
      <c r="E9" s="51">
        <v>277</v>
      </c>
      <c r="F9" s="51">
        <v>200</v>
      </c>
      <c r="G9" s="226">
        <f t="shared" si="2"/>
        <v>2.0933333333333333</v>
      </c>
      <c r="H9" s="226">
        <f t="shared" si="0"/>
        <v>1</v>
      </c>
      <c r="I9" s="226">
        <f t="shared" si="0"/>
        <v>0.72202166064981954</v>
      </c>
      <c r="J9" s="226">
        <f t="shared" si="1"/>
        <v>1.3333333333333333</v>
      </c>
    </row>
    <row r="10" spans="1:10" x14ac:dyDescent="0.3">
      <c r="A10" s="108" t="s">
        <v>272</v>
      </c>
      <c r="B10" s="51">
        <v>50</v>
      </c>
      <c r="C10" s="51">
        <v>325</v>
      </c>
      <c r="D10" s="51">
        <v>253</v>
      </c>
      <c r="E10" s="51">
        <v>114</v>
      </c>
      <c r="F10" s="51">
        <v>80</v>
      </c>
      <c r="G10" s="226">
        <f t="shared" si="2"/>
        <v>6.5</v>
      </c>
      <c r="H10" s="226">
        <f t="shared" si="0"/>
        <v>0.45059288537549408</v>
      </c>
      <c r="I10" s="226">
        <f t="shared" si="0"/>
        <v>0.70175438596491224</v>
      </c>
      <c r="J10" s="226">
        <f t="shared" si="1"/>
        <v>1.6</v>
      </c>
    </row>
    <row r="11" spans="1:10" x14ac:dyDescent="0.3">
      <c r="A11" s="108" t="s">
        <v>273</v>
      </c>
      <c r="B11" s="51">
        <v>45</v>
      </c>
      <c r="C11" s="51">
        <v>33</v>
      </c>
      <c r="D11" s="51">
        <v>33</v>
      </c>
      <c r="E11" s="51">
        <v>29</v>
      </c>
      <c r="F11" s="51">
        <v>22</v>
      </c>
      <c r="G11" s="226">
        <f t="shared" si="2"/>
        <v>0.73333333333333328</v>
      </c>
      <c r="H11" s="226">
        <f t="shared" si="0"/>
        <v>0.87878787878787878</v>
      </c>
      <c r="I11" s="226">
        <f t="shared" si="0"/>
        <v>0.75862068965517238</v>
      </c>
      <c r="J11" s="226">
        <f t="shared" si="1"/>
        <v>0.48888888888888887</v>
      </c>
    </row>
    <row r="12" spans="1:10" ht="40.200000000000003" x14ac:dyDescent="0.3">
      <c r="A12" s="108" t="s">
        <v>274</v>
      </c>
      <c r="B12" s="51">
        <v>30</v>
      </c>
      <c r="C12" s="51">
        <v>68</v>
      </c>
      <c r="D12" s="51">
        <v>62</v>
      </c>
      <c r="E12" s="51">
        <v>62</v>
      </c>
      <c r="F12" s="51">
        <v>32</v>
      </c>
      <c r="G12" s="226">
        <f t="shared" si="2"/>
        <v>2.2666666666666666</v>
      </c>
      <c r="H12" s="226">
        <f t="shared" si="0"/>
        <v>1</v>
      </c>
      <c r="I12" s="226">
        <f t="shared" si="0"/>
        <v>0.5161290322580645</v>
      </c>
      <c r="J12" s="226">
        <f t="shared" si="1"/>
        <v>1.0666666666666667</v>
      </c>
    </row>
    <row r="13" spans="1:10" x14ac:dyDescent="0.3">
      <c r="A13" s="108" t="s">
        <v>275</v>
      </c>
      <c r="B13" s="51">
        <v>20</v>
      </c>
      <c r="C13" s="51">
        <v>28</v>
      </c>
      <c r="D13" s="51">
        <v>28</v>
      </c>
      <c r="E13" s="51">
        <v>25</v>
      </c>
      <c r="F13" s="51">
        <v>20</v>
      </c>
      <c r="G13" s="226">
        <f t="shared" si="2"/>
        <v>1.4</v>
      </c>
      <c r="H13" s="226">
        <f t="shared" si="0"/>
        <v>0.8928571428571429</v>
      </c>
      <c r="I13" s="226">
        <f t="shared" si="0"/>
        <v>0.8</v>
      </c>
      <c r="J13" s="226">
        <f t="shared" si="1"/>
        <v>1</v>
      </c>
    </row>
    <row r="14" spans="1:10" ht="27" x14ac:dyDescent="0.3">
      <c r="A14" s="108" t="s">
        <v>276</v>
      </c>
      <c r="B14" s="51">
        <v>480</v>
      </c>
      <c r="C14" s="51">
        <v>825</v>
      </c>
      <c r="D14" s="51">
        <v>825</v>
      </c>
      <c r="E14" s="51">
        <v>624</v>
      </c>
      <c r="F14" s="51">
        <v>369</v>
      </c>
      <c r="G14" s="226">
        <f t="shared" si="2"/>
        <v>1.71875</v>
      </c>
      <c r="H14" s="226">
        <f t="shared" si="0"/>
        <v>0.75636363636363635</v>
      </c>
      <c r="I14" s="226">
        <f t="shared" si="0"/>
        <v>0.59134615384615385</v>
      </c>
      <c r="J14" s="226">
        <f t="shared" si="1"/>
        <v>0.76875000000000004</v>
      </c>
    </row>
    <row r="15" spans="1:10" ht="27" x14ac:dyDescent="0.3">
      <c r="A15" s="108" t="s">
        <v>277</v>
      </c>
      <c r="B15" s="51">
        <v>15</v>
      </c>
      <c r="C15" s="51">
        <v>45</v>
      </c>
      <c r="D15" s="51">
        <v>34</v>
      </c>
      <c r="E15" s="51">
        <v>34</v>
      </c>
      <c r="F15" s="51">
        <v>16</v>
      </c>
      <c r="G15" s="226">
        <f t="shared" si="2"/>
        <v>3</v>
      </c>
      <c r="H15" s="226">
        <f t="shared" si="0"/>
        <v>1</v>
      </c>
      <c r="I15" s="226">
        <f t="shared" si="0"/>
        <v>0.47058823529411764</v>
      </c>
      <c r="J15" s="226">
        <f t="shared" si="1"/>
        <v>1.0666666666666667</v>
      </c>
    </row>
    <row r="16" spans="1:10" ht="27" x14ac:dyDescent="0.3">
      <c r="A16" s="108" t="s">
        <v>278</v>
      </c>
      <c r="B16" s="51">
        <v>60</v>
      </c>
      <c r="C16" s="51">
        <v>58</v>
      </c>
      <c r="D16" s="51">
        <v>58</v>
      </c>
      <c r="E16" s="51">
        <v>56</v>
      </c>
      <c r="F16" s="51">
        <v>28</v>
      </c>
      <c r="G16" s="226">
        <f t="shared" si="2"/>
        <v>0.96666666666666667</v>
      </c>
      <c r="H16" s="226">
        <f t="shared" si="0"/>
        <v>0.96551724137931039</v>
      </c>
      <c r="I16" s="226">
        <f t="shared" si="0"/>
        <v>0.5</v>
      </c>
      <c r="J16" s="226">
        <f t="shared" si="1"/>
        <v>0.46666666666666667</v>
      </c>
    </row>
    <row r="17" spans="1:10" x14ac:dyDescent="0.3">
      <c r="A17" s="108" t="s">
        <v>279</v>
      </c>
      <c r="B17" s="51">
        <v>150</v>
      </c>
      <c r="C17" s="51">
        <v>162</v>
      </c>
      <c r="D17" s="51">
        <v>162</v>
      </c>
      <c r="E17" s="51">
        <v>147</v>
      </c>
      <c r="F17" s="51">
        <v>75</v>
      </c>
      <c r="G17" s="226">
        <f t="shared" si="2"/>
        <v>1.08</v>
      </c>
      <c r="H17" s="226">
        <f t="shared" si="0"/>
        <v>0.90740740740740744</v>
      </c>
      <c r="I17" s="226">
        <f t="shared" si="0"/>
        <v>0.51020408163265307</v>
      </c>
      <c r="J17" s="226">
        <f t="shared" si="1"/>
        <v>0.5</v>
      </c>
    </row>
    <row r="18" spans="1:10" x14ac:dyDescent="0.3">
      <c r="A18" s="240" t="s">
        <v>28</v>
      </c>
      <c r="B18" s="228">
        <f>+SUM(B4:B17)</f>
        <v>1275</v>
      </c>
      <c r="C18" s="228">
        <f>+SUM(C4:C17)</f>
        <v>2211</v>
      </c>
      <c r="D18" s="228">
        <f>+SUM(D4:D17)</f>
        <v>2064</v>
      </c>
      <c r="E18" s="228">
        <f>+SUM(E4:E17)</f>
        <v>1670</v>
      </c>
      <c r="F18" s="228">
        <f>+SUM(F4:F17)</f>
        <v>1026</v>
      </c>
      <c r="G18" s="241">
        <f t="shared" si="2"/>
        <v>1.7341176470588235</v>
      </c>
      <c r="H18" s="241">
        <f t="shared" ref="H18:I18" si="3">IFERROR(E18/D18,0)</f>
        <v>0.80910852713178294</v>
      </c>
      <c r="I18" s="242">
        <f t="shared" si="3"/>
        <v>0.61437125748502996</v>
      </c>
      <c r="J18" s="241">
        <f>IFERROR(F18/B18,0)</f>
        <v>0.80470588235294116</v>
      </c>
    </row>
    <row r="19" spans="1:10" x14ac:dyDescent="0.3">
      <c r="A19" s="183"/>
      <c r="B19" s="60"/>
      <c r="C19" s="60"/>
      <c r="D19" s="60"/>
      <c r="E19" s="60"/>
      <c r="F19" s="60"/>
      <c r="G19" s="60"/>
      <c r="H19" s="60"/>
      <c r="I19" s="60"/>
      <c r="J19" s="60"/>
    </row>
    <row r="20" spans="1:10" ht="16.2" thickBot="1" x14ac:dyDescent="0.35">
      <c r="A20" s="463" t="s">
        <v>27</v>
      </c>
      <c r="B20" s="464"/>
      <c r="C20" s="464"/>
      <c r="D20" s="464"/>
      <c r="E20" s="464"/>
      <c r="F20" s="464"/>
      <c r="G20" s="464"/>
      <c r="H20" s="464"/>
      <c r="I20" s="464"/>
      <c r="J20" s="464"/>
    </row>
    <row r="21" spans="1:10" ht="34.799999999999997" customHeight="1" thickBot="1" x14ac:dyDescent="0.35">
      <c r="A21" s="71" t="s">
        <v>48</v>
      </c>
      <c r="B21" s="49" t="s">
        <v>31</v>
      </c>
      <c r="C21" s="49" t="s">
        <v>32</v>
      </c>
      <c r="D21" s="57" t="s">
        <v>33</v>
      </c>
      <c r="E21" s="57" t="s">
        <v>34</v>
      </c>
      <c r="F21" s="57" t="s">
        <v>35</v>
      </c>
      <c r="G21" s="49" t="s">
        <v>36</v>
      </c>
      <c r="H21" s="49" t="s">
        <v>885</v>
      </c>
      <c r="I21" s="49" t="s">
        <v>886</v>
      </c>
      <c r="J21" s="49" t="s">
        <v>887</v>
      </c>
    </row>
    <row r="22" spans="1:10" x14ac:dyDescent="0.3">
      <c r="A22" s="93" t="s">
        <v>266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243">
        <f>IFERROR(C22/B22,0)</f>
        <v>0</v>
      </c>
      <c r="H22" s="243">
        <f>IFERROR(E22/D22,0)</f>
        <v>0</v>
      </c>
      <c r="I22" s="243">
        <f>IFERROR(F22/E22,0)</f>
        <v>0</v>
      </c>
      <c r="J22" s="243">
        <f>IFERROR(F22/B22,0)</f>
        <v>0</v>
      </c>
    </row>
    <row r="23" spans="1:10" x14ac:dyDescent="0.3">
      <c r="A23" s="96" t="s">
        <v>267</v>
      </c>
      <c r="B23" s="51">
        <v>10</v>
      </c>
      <c r="C23" s="51">
        <v>7</v>
      </c>
      <c r="D23" s="51">
        <v>7</v>
      </c>
      <c r="E23" s="51">
        <v>7</v>
      </c>
      <c r="F23" s="51">
        <v>4</v>
      </c>
      <c r="G23" s="226">
        <f t="shared" ref="G23:G35" si="4">IFERROR(C23/B23,0)</f>
        <v>0.7</v>
      </c>
      <c r="H23" s="226">
        <f t="shared" ref="H23:I35" si="5">IFERROR(E23/D23,0)</f>
        <v>1</v>
      </c>
      <c r="I23" s="226">
        <f t="shared" si="5"/>
        <v>0.5714285714285714</v>
      </c>
      <c r="J23" s="226">
        <f t="shared" ref="J23:J35" si="6">IFERROR(F23/B23,0)</f>
        <v>0.4</v>
      </c>
    </row>
    <row r="24" spans="1:10" x14ac:dyDescent="0.3">
      <c r="A24" s="96" t="s">
        <v>268</v>
      </c>
      <c r="B24" s="51">
        <v>10</v>
      </c>
      <c r="C24" s="51">
        <v>7</v>
      </c>
      <c r="D24" s="51">
        <v>7</v>
      </c>
      <c r="E24" s="51">
        <v>7</v>
      </c>
      <c r="F24" s="51">
        <v>6</v>
      </c>
      <c r="G24" s="226">
        <f t="shared" si="4"/>
        <v>0.7</v>
      </c>
      <c r="H24" s="226">
        <f t="shared" si="5"/>
        <v>1</v>
      </c>
      <c r="I24" s="226">
        <f t="shared" si="5"/>
        <v>0.8571428571428571</v>
      </c>
      <c r="J24" s="226">
        <f t="shared" si="6"/>
        <v>0.6</v>
      </c>
    </row>
    <row r="25" spans="1:10" x14ac:dyDescent="0.3">
      <c r="A25" s="96" t="s">
        <v>269</v>
      </c>
      <c r="B25" s="51">
        <v>60</v>
      </c>
      <c r="C25" s="51">
        <v>62</v>
      </c>
      <c r="D25" s="51">
        <v>62</v>
      </c>
      <c r="E25" s="51">
        <v>61</v>
      </c>
      <c r="F25" s="51">
        <v>41</v>
      </c>
      <c r="G25" s="226">
        <f t="shared" si="4"/>
        <v>1.0333333333333334</v>
      </c>
      <c r="H25" s="226">
        <f t="shared" si="5"/>
        <v>0.9838709677419355</v>
      </c>
      <c r="I25" s="226">
        <f t="shared" si="5"/>
        <v>0.67213114754098358</v>
      </c>
      <c r="J25" s="226">
        <f t="shared" si="6"/>
        <v>0.68333333333333335</v>
      </c>
    </row>
    <row r="26" spans="1:10" x14ac:dyDescent="0.3">
      <c r="A26" s="96" t="s">
        <v>270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226">
        <f t="shared" si="4"/>
        <v>0</v>
      </c>
      <c r="H26" s="226">
        <f t="shared" si="5"/>
        <v>0</v>
      </c>
      <c r="I26" s="226">
        <f t="shared" si="5"/>
        <v>0</v>
      </c>
      <c r="J26" s="226">
        <f t="shared" si="6"/>
        <v>0</v>
      </c>
    </row>
    <row r="27" spans="1:10" ht="19.5" customHeight="1" x14ac:dyDescent="0.3">
      <c r="A27" s="96" t="s">
        <v>271</v>
      </c>
      <c r="B27" s="51">
        <v>50</v>
      </c>
      <c r="C27" s="51">
        <v>79</v>
      </c>
      <c r="D27" s="51">
        <v>67</v>
      </c>
      <c r="E27" s="51">
        <v>67</v>
      </c>
      <c r="F27" s="51">
        <v>62</v>
      </c>
      <c r="G27" s="226">
        <f t="shared" si="4"/>
        <v>1.58</v>
      </c>
      <c r="H27" s="226">
        <f t="shared" si="5"/>
        <v>1</v>
      </c>
      <c r="I27" s="226">
        <f t="shared" si="5"/>
        <v>0.92537313432835822</v>
      </c>
      <c r="J27" s="226">
        <f t="shared" si="6"/>
        <v>1.24</v>
      </c>
    </row>
    <row r="28" spans="1:10" ht="18" customHeight="1" x14ac:dyDescent="0.3">
      <c r="A28" s="96" t="s">
        <v>272</v>
      </c>
      <c r="B28" s="51">
        <v>30</v>
      </c>
      <c r="C28" s="51">
        <v>103</v>
      </c>
      <c r="D28" s="51">
        <v>80</v>
      </c>
      <c r="E28" s="51">
        <v>80</v>
      </c>
      <c r="F28" s="51">
        <v>56</v>
      </c>
      <c r="G28" s="226">
        <f t="shared" si="4"/>
        <v>3.4333333333333331</v>
      </c>
      <c r="H28" s="226">
        <f t="shared" si="5"/>
        <v>1</v>
      </c>
      <c r="I28" s="226">
        <f t="shared" si="5"/>
        <v>0.7</v>
      </c>
      <c r="J28" s="226">
        <f t="shared" si="6"/>
        <v>1.8666666666666667</v>
      </c>
    </row>
    <row r="29" spans="1:10" ht="17.25" customHeight="1" x14ac:dyDescent="0.3">
      <c r="A29" s="96" t="s">
        <v>273</v>
      </c>
      <c r="B29" s="51">
        <v>40</v>
      </c>
      <c r="C29" s="51">
        <v>13</v>
      </c>
      <c r="D29" s="51">
        <v>13</v>
      </c>
      <c r="E29" s="51">
        <v>13</v>
      </c>
      <c r="F29" s="51">
        <v>2</v>
      </c>
      <c r="G29" s="226">
        <f t="shared" si="4"/>
        <v>0.32500000000000001</v>
      </c>
      <c r="H29" s="226">
        <f t="shared" si="5"/>
        <v>1</v>
      </c>
      <c r="I29" s="226">
        <f t="shared" si="5"/>
        <v>0.15384615384615385</v>
      </c>
      <c r="J29" s="226">
        <f t="shared" si="6"/>
        <v>0.05</v>
      </c>
    </row>
    <row r="30" spans="1:10" ht="25.8" customHeight="1" x14ac:dyDescent="0.3">
      <c r="A30" s="96" t="s">
        <v>274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226">
        <f t="shared" si="4"/>
        <v>0</v>
      </c>
      <c r="H30" s="226">
        <f t="shared" si="5"/>
        <v>0</v>
      </c>
      <c r="I30" s="226">
        <f t="shared" si="5"/>
        <v>0</v>
      </c>
      <c r="J30" s="226">
        <f t="shared" si="6"/>
        <v>0</v>
      </c>
    </row>
    <row r="31" spans="1:10" x14ac:dyDescent="0.3">
      <c r="A31" s="96" t="s">
        <v>275</v>
      </c>
      <c r="B31" s="51">
        <v>0</v>
      </c>
      <c r="C31" s="51">
        <v>0</v>
      </c>
      <c r="D31" s="51">
        <v>0</v>
      </c>
      <c r="E31" s="51">
        <v>0</v>
      </c>
      <c r="F31" s="51">
        <v>0</v>
      </c>
      <c r="G31" s="226">
        <f t="shared" si="4"/>
        <v>0</v>
      </c>
      <c r="H31" s="226">
        <f t="shared" si="5"/>
        <v>0</v>
      </c>
      <c r="I31" s="226">
        <f t="shared" si="5"/>
        <v>0</v>
      </c>
      <c r="J31" s="226">
        <f t="shared" si="6"/>
        <v>0</v>
      </c>
    </row>
    <row r="32" spans="1:10" ht="26.4" x14ac:dyDescent="0.3">
      <c r="A32" s="96" t="s">
        <v>276</v>
      </c>
      <c r="B32" s="51">
        <v>175</v>
      </c>
      <c r="C32" s="51">
        <v>160</v>
      </c>
      <c r="D32" s="51">
        <v>160</v>
      </c>
      <c r="E32" s="51">
        <v>152</v>
      </c>
      <c r="F32" s="51">
        <v>113</v>
      </c>
      <c r="G32" s="226">
        <f t="shared" si="4"/>
        <v>0.91428571428571426</v>
      </c>
      <c r="H32" s="226">
        <f t="shared" si="5"/>
        <v>0.95</v>
      </c>
      <c r="I32" s="226">
        <f t="shared" si="5"/>
        <v>0.74342105263157898</v>
      </c>
      <c r="J32" s="226">
        <f t="shared" si="6"/>
        <v>0.64571428571428569</v>
      </c>
    </row>
    <row r="33" spans="1:10" ht="26.4" x14ac:dyDescent="0.3">
      <c r="A33" s="96" t="s">
        <v>277</v>
      </c>
      <c r="B33" s="51">
        <v>0</v>
      </c>
      <c r="C33" s="51">
        <v>0</v>
      </c>
      <c r="D33" s="51">
        <v>0</v>
      </c>
      <c r="E33" s="51">
        <v>0</v>
      </c>
      <c r="F33" s="51">
        <v>0</v>
      </c>
      <c r="G33" s="226">
        <f t="shared" si="4"/>
        <v>0</v>
      </c>
      <c r="H33" s="226">
        <f t="shared" si="5"/>
        <v>0</v>
      </c>
      <c r="I33" s="226">
        <f t="shared" si="5"/>
        <v>0</v>
      </c>
      <c r="J33" s="226">
        <f t="shared" si="6"/>
        <v>0</v>
      </c>
    </row>
    <row r="34" spans="1:10" ht="26.4" x14ac:dyDescent="0.3">
      <c r="A34" s="96" t="s">
        <v>278</v>
      </c>
      <c r="B34" s="51">
        <v>20</v>
      </c>
      <c r="C34" s="51">
        <v>15</v>
      </c>
      <c r="D34" s="51">
        <v>15</v>
      </c>
      <c r="E34" s="51">
        <v>15</v>
      </c>
      <c r="F34" s="51">
        <v>11</v>
      </c>
      <c r="G34" s="226">
        <f t="shared" si="4"/>
        <v>0.75</v>
      </c>
      <c r="H34" s="226">
        <f t="shared" si="5"/>
        <v>1</v>
      </c>
      <c r="I34" s="226">
        <f t="shared" si="5"/>
        <v>0.73333333333333328</v>
      </c>
      <c r="J34" s="226">
        <f t="shared" si="6"/>
        <v>0.55000000000000004</v>
      </c>
    </row>
    <row r="35" spans="1:10" x14ac:dyDescent="0.3">
      <c r="A35" s="96" t="s">
        <v>279</v>
      </c>
      <c r="B35" s="51">
        <v>20</v>
      </c>
      <c r="C35" s="51">
        <v>0</v>
      </c>
      <c r="D35" s="51">
        <v>0</v>
      </c>
      <c r="E35" s="51">
        <v>0</v>
      </c>
      <c r="F35" s="51">
        <v>0</v>
      </c>
      <c r="G35" s="226">
        <f t="shared" si="4"/>
        <v>0</v>
      </c>
      <c r="H35" s="226">
        <f t="shared" si="5"/>
        <v>0</v>
      </c>
      <c r="I35" s="226">
        <f t="shared" si="5"/>
        <v>0</v>
      </c>
      <c r="J35" s="226">
        <f t="shared" si="6"/>
        <v>0</v>
      </c>
    </row>
    <row r="36" spans="1:10" ht="17.25" customHeight="1" x14ac:dyDescent="0.3">
      <c r="A36" s="246" t="s">
        <v>28</v>
      </c>
      <c r="B36" s="228">
        <f>+SUM(B22:B35)</f>
        <v>415</v>
      </c>
      <c r="C36" s="228">
        <f>+SUM(C22:C35)</f>
        <v>446</v>
      </c>
      <c r="D36" s="228">
        <f>+SUM(D22:D35)</f>
        <v>411</v>
      </c>
      <c r="E36" s="228">
        <f>+SUM(E22:E35)</f>
        <v>402</v>
      </c>
      <c r="F36" s="228">
        <f>+SUM(F22:F35)</f>
        <v>295</v>
      </c>
      <c r="G36" s="241">
        <f t="shared" ref="G36" si="7">IFERROR(C36/B36,0)</f>
        <v>1.074698795180723</v>
      </c>
      <c r="H36" s="241">
        <f t="shared" ref="H36" si="8">IFERROR(E36/D36,0)</f>
        <v>0.97810218978102192</v>
      </c>
      <c r="I36" s="241">
        <f>IFERROR(F36/E36,0)</f>
        <v>0.73383084577114432</v>
      </c>
      <c r="J36" s="244">
        <f>IFERROR(F36/B36,0)</f>
        <v>0.71084337349397586</v>
      </c>
    </row>
    <row r="37" spans="1:10" x14ac:dyDescent="0.3">
      <c r="A37" s="60"/>
      <c r="B37" s="60"/>
      <c r="C37" s="60"/>
      <c r="D37" s="60"/>
      <c r="E37" s="60"/>
      <c r="F37" s="60"/>
      <c r="G37" s="60"/>
      <c r="H37" s="60"/>
      <c r="I37" s="60"/>
      <c r="J37" s="60"/>
    </row>
    <row r="38" spans="1:10" ht="16.2" thickBot="1" x14ac:dyDescent="0.35">
      <c r="A38" s="237" t="s">
        <v>96</v>
      </c>
      <c r="B38" s="238"/>
      <c r="C38" s="238"/>
      <c r="D38" s="238"/>
      <c r="E38" s="238"/>
      <c r="F38" s="247"/>
      <c r="G38" s="248"/>
      <c r="H38" s="248"/>
      <c r="I38" s="249"/>
      <c r="J38" s="60"/>
    </row>
    <row r="39" spans="1:10" ht="53.4" thickBot="1" x14ac:dyDescent="0.35">
      <c r="A39" s="71" t="s">
        <v>48</v>
      </c>
      <c r="B39" s="49" t="s">
        <v>32</v>
      </c>
      <c r="C39" s="57" t="s">
        <v>33</v>
      </c>
      <c r="D39" s="57" t="s">
        <v>34</v>
      </c>
      <c r="E39" s="57" t="s">
        <v>35</v>
      </c>
      <c r="F39" s="49" t="s">
        <v>110</v>
      </c>
      <c r="G39" s="49" t="s">
        <v>111</v>
      </c>
      <c r="H39" s="49" t="s">
        <v>112</v>
      </c>
      <c r="I39" s="50" t="s">
        <v>113</v>
      </c>
      <c r="J39" s="60"/>
    </row>
    <row r="40" spans="1:10" x14ac:dyDescent="0.3">
      <c r="A40" s="93" t="s">
        <v>266</v>
      </c>
      <c r="B40" s="51">
        <v>1</v>
      </c>
      <c r="C40" s="51">
        <v>10</v>
      </c>
      <c r="D40" s="51">
        <v>7</v>
      </c>
      <c r="E40" s="51">
        <v>7</v>
      </c>
      <c r="F40" s="243">
        <f t="shared" ref="F40:F54" si="9">+IFERROR(B40/(C4+C22),0)*100</f>
        <v>10</v>
      </c>
      <c r="G40" s="243">
        <f t="shared" ref="G40:G54" si="10">+IFERROR(C40/(D4+D22),0)*100</f>
        <v>100</v>
      </c>
      <c r="H40" s="243">
        <f t="shared" ref="H40:H54" si="11">+IFERROR(D40/(E4+E22),0)*100</f>
        <v>77.777777777777786</v>
      </c>
      <c r="I40" s="243">
        <f t="shared" ref="I40:I54" si="12">+IFERROR(E40/(F4+F22),0)*100</f>
        <v>116.66666666666667</v>
      </c>
      <c r="J40" s="60"/>
    </row>
    <row r="41" spans="1:10" x14ac:dyDescent="0.3">
      <c r="A41" s="96" t="s">
        <v>267</v>
      </c>
      <c r="B41" s="51">
        <v>10</v>
      </c>
      <c r="C41" s="51">
        <v>7</v>
      </c>
      <c r="D41" s="51">
        <v>7</v>
      </c>
      <c r="E41" s="51">
        <v>6</v>
      </c>
      <c r="F41" s="226">
        <f t="shared" si="9"/>
        <v>22.727272727272727</v>
      </c>
      <c r="G41" s="226">
        <f t="shared" si="10"/>
        <v>17.073170731707318</v>
      </c>
      <c r="H41" s="226">
        <f t="shared" si="11"/>
        <v>17.073170731707318</v>
      </c>
      <c r="I41" s="226">
        <f t="shared" si="12"/>
        <v>22.222222222222221</v>
      </c>
      <c r="J41" s="60"/>
    </row>
    <row r="42" spans="1:10" x14ac:dyDescent="0.3">
      <c r="A42" s="96" t="s">
        <v>268</v>
      </c>
      <c r="B42" s="51">
        <v>0</v>
      </c>
      <c r="C42" s="51">
        <v>0</v>
      </c>
      <c r="D42" s="51">
        <v>0</v>
      </c>
      <c r="E42" s="51">
        <v>0</v>
      </c>
      <c r="F42" s="226">
        <f t="shared" si="9"/>
        <v>0</v>
      </c>
      <c r="G42" s="226">
        <f t="shared" si="10"/>
        <v>0</v>
      </c>
      <c r="H42" s="226">
        <f t="shared" si="11"/>
        <v>0</v>
      </c>
      <c r="I42" s="226">
        <f t="shared" si="12"/>
        <v>0</v>
      </c>
      <c r="J42" s="60"/>
    </row>
    <row r="43" spans="1:10" x14ac:dyDescent="0.3">
      <c r="A43" s="96" t="s">
        <v>269</v>
      </c>
      <c r="B43" s="51">
        <v>22</v>
      </c>
      <c r="C43" s="51">
        <v>15</v>
      </c>
      <c r="D43" s="51">
        <v>15</v>
      </c>
      <c r="E43" s="51">
        <v>9</v>
      </c>
      <c r="F43" s="226">
        <f t="shared" si="9"/>
        <v>8.1180811808118083</v>
      </c>
      <c r="G43" s="226">
        <f t="shared" si="10"/>
        <v>5.5350553505535052</v>
      </c>
      <c r="H43" s="226">
        <f t="shared" si="11"/>
        <v>6.25</v>
      </c>
      <c r="I43" s="226">
        <f t="shared" si="12"/>
        <v>5.8823529411764701</v>
      </c>
      <c r="J43" s="60"/>
    </row>
    <row r="44" spans="1:10" x14ac:dyDescent="0.3">
      <c r="A44" s="96" t="s">
        <v>270</v>
      </c>
      <c r="B44" s="51">
        <v>0</v>
      </c>
      <c r="C44" s="51">
        <v>0</v>
      </c>
      <c r="D44" s="51">
        <v>0</v>
      </c>
      <c r="E44" s="51">
        <v>0</v>
      </c>
      <c r="F44" s="226">
        <f t="shared" si="9"/>
        <v>0</v>
      </c>
      <c r="G44" s="226">
        <f t="shared" si="10"/>
        <v>0</v>
      </c>
      <c r="H44" s="226">
        <f t="shared" si="11"/>
        <v>0</v>
      </c>
      <c r="I44" s="226">
        <f t="shared" si="12"/>
        <v>0</v>
      </c>
      <c r="J44" s="60"/>
    </row>
    <row r="45" spans="1:10" x14ac:dyDescent="0.3">
      <c r="A45" s="96" t="s">
        <v>271</v>
      </c>
      <c r="B45" s="51">
        <v>0</v>
      </c>
      <c r="C45" s="51">
        <v>0</v>
      </c>
      <c r="D45" s="51">
        <v>0</v>
      </c>
      <c r="E45" s="51">
        <v>0</v>
      </c>
      <c r="F45" s="226">
        <f t="shared" si="9"/>
        <v>0</v>
      </c>
      <c r="G45" s="226">
        <f t="shared" si="10"/>
        <v>0</v>
      </c>
      <c r="H45" s="226">
        <f t="shared" si="11"/>
        <v>0</v>
      </c>
      <c r="I45" s="226">
        <f t="shared" si="12"/>
        <v>0</v>
      </c>
      <c r="J45" s="60"/>
    </row>
    <row r="46" spans="1:10" x14ac:dyDescent="0.3">
      <c r="A46" s="96" t="s">
        <v>272</v>
      </c>
      <c r="B46" s="51">
        <v>6</v>
      </c>
      <c r="C46" s="51">
        <v>6</v>
      </c>
      <c r="D46" s="51">
        <v>6</v>
      </c>
      <c r="E46" s="51">
        <v>4</v>
      </c>
      <c r="F46" s="226">
        <f t="shared" si="9"/>
        <v>1.4018691588785046</v>
      </c>
      <c r="G46" s="226">
        <f t="shared" si="10"/>
        <v>1.8018018018018018</v>
      </c>
      <c r="H46" s="226">
        <f t="shared" si="11"/>
        <v>3.0927835051546393</v>
      </c>
      <c r="I46" s="226">
        <f t="shared" si="12"/>
        <v>2.9411764705882351</v>
      </c>
      <c r="J46" s="60"/>
    </row>
    <row r="47" spans="1:10" x14ac:dyDescent="0.3">
      <c r="A47" s="96" t="s">
        <v>273</v>
      </c>
      <c r="B47" s="51">
        <v>0</v>
      </c>
      <c r="C47" s="51">
        <v>0</v>
      </c>
      <c r="D47" s="51">
        <v>0</v>
      </c>
      <c r="E47" s="51">
        <v>0</v>
      </c>
      <c r="F47" s="226">
        <f t="shared" si="9"/>
        <v>0</v>
      </c>
      <c r="G47" s="226">
        <f t="shared" si="10"/>
        <v>0</v>
      </c>
      <c r="H47" s="226">
        <f t="shared" si="11"/>
        <v>0</v>
      </c>
      <c r="I47" s="226">
        <f t="shared" si="12"/>
        <v>0</v>
      </c>
      <c r="J47" s="60"/>
    </row>
    <row r="48" spans="1:10" ht="39.6" x14ac:dyDescent="0.3">
      <c r="A48" s="96" t="s">
        <v>274</v>
      </c>
      <c r="B48" s="51">
        <v>0</v>
      </c>
      <c r="C48" s="51">
        <v>0</v>
      </c>
      <c r="D48" s="51">
        <v>0</v>
      </c>
      <c r="E48" s="51">
        <v>0</v>
      </c>
      <c r="F48" s="226">
        <f t="shared" si="9"/>
        <v>0</v>
      </c>
      <c r="G48" s="226">
        <f t="shared" si="10"/>
        <v>0</v>
      </c>
      <c r="H48" s="226">
        <f t="shared" si="11"/>
        <v>0</v>
      </c>
      <c r="I48" s="226">
        <f t="shared" si="12"/>
        <v>0</v>
      </c>
      <c r="J48" s="60"/>
    </row>
    <row r="49" spans="1:10" x14ac:dyDescent="0.3">
      <c r="A49" s="96" t="s">
        <v>275</v>
      </c>
      <c r="B49" s="51">
        <v>0</v>
      </c>
      <c r="C49" s="51">
        <v>0</v>
      </c>
      <c r="D49" s="51">
        <v>0</v>
      </c>
      <c r="E49" s="51">
        <v>0</v>
      </c>
      <c r="F49" s="226">
        <f t="shared" si="9"/>
        <v>0</v>
      </c>
      <c r="G49" s="226">
        <f t="shared" si="10"/>
        <v>0</v>
      </c>
      <c r="H49" s="226">
        <f t="shared" si="11"/>
        <v>0</v>
      </c>
      <c r="I49" s="226">
        <f t="shared" si="12"/>
        <v>0</v>
      </c>
      <c r="J49" s="60"/>
    </row>
    <row r="50" spans="1:10" ht="26.4" x14ac:dyDescent="0.3">
      <c r="A50" s="96" t="s">
        <v>276</v>
      </c>
      <c r="B50" s="51">
        <v>14</v>
      </c>
      <c r="C50" s="51">
        <v>14</v>
      </c>
      <c r="D50" s="51">
        <v>13</v>
      </c>
      <c r="E50" s="51">
        <v>7</v>
      </c>
      <c r="F50" s="226">
        <f t="shared" si="9"/>
        <v>1.4213197969543148</v>
      </c>
      <c r="G50" s="226">
        <f t="shared" si="10"/>
        <v>1.4213197969543148</v>
      </c>
      <c r="H50" s="226">
        <f t="shared" si="11"/>
        <v>1.6752577319587629</v>
      </c>
      <c r="I50" s="226">
        <f t="shared" si="12"/>
        <v>1.4522821576763485</v>
      </c>
      <c r="J50" s="60"/>
    </row>
    <row r="51" spans="1:10" ht="26.4" x14ac:dyDescent="0.3">
      <c r="A51" s="96" t="s">
        <v>277</v>
      </c>
      <c r="B51" s="51">
        <v>0</v>
      </c>
      <c r="C51" s="51">
        <v>0</v>
      </c>
      <c r="D51" s="51">
        <v>0</v>
      </c>
      <c r="E51" s="51">
        <v>0</v>
      </c>
      <c r="F51" s="226">
        <f t="shared" si="9"/>
        <v>0</v>
      </c>
      <c r="G51" s="226">
        <f t="shared" si="10"/>
        <v>0</v>
      </c>
      <c r="H51" s="226">
        <f t="shared" si="11"/>
        <v>0</v>
      </c>
      <c r="I51" s="226">
        <f t="shared" si="12"/>
        <v>0</v>
      </c>
      <c r="J51" s="60"/>
    </row>
    <row r="52" spans="1:10" ht="26.4" x14ac:dyDescent="0.3">
      <c r="A52" s="96" t="s">
        <v>278</v>
      </c>
      <c r="B52" s="51">
        <v>1</v>
      </c>
      <c r="C52" s="51">
        <v>1</v>
      </c>
      <c r="D52" s="51">
        <v>1</v>
      </c>
      <c r="E52" s="51">
        <v>1</v>
      </c>
      <c r="F52" s="226">
        <f t="shared" si="9"/>
        <v>1.3698630136986301</v>
      </c>
      <c r="G52" s="226">
        <f t="shared" si="10"/>
        <v>1.3698630136986301</v>
      </c>
      <c r="H52" s="226">
        <f t="shared" si="11"/>
        <v>1.4084507042253522</v>
      </c>
      <c r="I52" s="226">
        <f t="shared" si="12"/>
        <v>2.5641025641025639</v>
      </c>
      <c r="J52" s="60"/>
    </row>
    <row r="53" spans="1:10" x14ac:dyDescent="0.3">
      <c r="A53" s="96" t="s">
        <v>279</v>
      </c>
      <c r="B53" s="51">
        <v>0</v>
      </c>
      <c r="C53" s="51">
        <v>0</v>
      </c>
      <c r="D53" s="51">
        <v>0</v>
      </c>
      <c r="E53" s="51">
        <v>0</v>
      </c>
      <c r="F53" s="226">
        <f t="shared" si="9"/>
        <v>0</v>
      </c>
      <c r="G53" s="226">
        <f t="shared" si="10"/>
        <v>0</v>
      </c>
      <c r="H53" s="226">
        <f t="shared" si="11"/>
        <v>0</v>
      </c>
      <c r="I53" s="226">
        <f t="shared" si="12"/>
        <v>0</v>
      </c>
      <c r="J53" s="60"/>
    </row>
    <row r="54" spans="1:10" ht="18" customHeight="1" x14ac:dyDescent="0.3">
      <c r="A54" s="250" t="s">
        <v>28</v>
      </c>
      <c r="B54" s="207">
        <f>+SUM(B40:B53)</f>
        <v>54</v>
      </c>
      <c r="C54" s="207">
        <f>+SUM(C40:C53)</f>
        <v>53</v>
      </c>
      <c r="D54" s="207">
        <f>+SUM(D40:D53)</f>
        <v>49</v>
      </c>
      <c r="E54" s="207">
        <f>+SUM(E40:E53)</f>
        <v>34</v>
      </c>
      <c r="F54" s="226">
        <f t="shared" si="9"/>
        <v>2.0323673315769666</v>
      </c>
      <c r="G54" s="226">
        <f t="shared" si="10"/>
        <v>2.1414141414141414</v>
      </c>
      <c r="H54" s="226">
        <f t="shared" si="11"/>
        <v>2.3648648648648649</v>
      </c>
      <c r="I54" s="226">
        <f t="shared" si="12"/>
        <v>2.5738077214231643</v>
      </c>
      <c r="J54" s="60"/>
    </row>
    <row r="55" spans="1:10" x14ac:dyDescent="0.3">
      <c r="A55" s="239"/>
      <c r="B55" s="60"/>
      <c r="C55" s="60"/>
      <c r="D55" s="60"/>
      <c r="E55" s="60"/>
      <c r="F55" s="60"/>
      <c r="G55" s="60"/>
      <c r="H55" s="60"/>
      <c r="I55" s="60"/>
      <c r="J55" s="60"/>
    </row>
  </sheetData>
  <mergeCells count="3">
    <mergeCell ref="A2:J2"/>
    <mergeCell ref="A20:J20"/>
    <mergeCell ref="A1:J1"/>
  </mergeCells>
  <phoneticPr fontId="2" type="noConversion"/>
  <pageMargins left="0.75" right="0.75" top="0.17" bottom="0.17" header="0.17" footer="0.17"/>
  <pageSetup paperSize="9" scale="96" orientation="portrait" r:id="rId1"/>
  <headerFooter alignWithMargins="0"/>
  <rowBreaks count="1" manualBreakCount="1">
    <brk id="1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4"/>
  <sheetViews>
    <sheetView view="pageBreakPreview" topLeftCell="A37" zoomScaleNormal="100" zoomScaleSheetLayoutView="100" workbookViewId="0">
      <selection activeCell="J19" sqref="J19"/>
    </sheetView>
  </sheetViews>
  <sheetFormatPr defaultRowHeight="15.6" x14ac:dyDescent="0.3"/>
  <cols>
    <col min="1" max="1" width="24.09765625" customWidth="1"/>
    <col min="2" max="2" width="8.69921875" customWidth="1"/>
    <col min="3" max="3" width="9.19921875" customWidth="1"/>
    <col min="4" max="4" width="9.09765625" customWidth="1"/>
    <col min="5" max="5" width="9" customWidth="1"/>
    <col min="6" max="6" width="9.19921875" customWidth="1"/>
    <col min="7" max="7" width="9.69921875" customWidth="1"/>
    <col min="8" max="8" width="9.5" customWidth="1"/>
    <col min="9" max="9" width="9.19921875" customWidth="1"/>
    <col min="10" max="10" width="9.59765625" customWidth="1"/>
  </cols>
  <sheetData>
    <row r="1" spans="1:10" ht="17.399999999999999" x14ac:dyDescent="0.3">
      <c r="A1" s="417" t="s">
        <v>204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0" ht="16.2" thickBot="1" x14ac:dyDescent="0.35">
      <c r="A2" s="469" t="s">
        <v>26</v>
      </c>
      <c r="B2" s="469"/>
      <c r="C2" s="469"/>
      <c r="D2" s="469"/>
      <c r="E2" s="469"/>
      <c r="F2" s="469"/>
      <c r="G2" s="469"/>
      <c r="H2" s="469"/>
      <c r="I2" s="469"/>
      <c r="J2" s="469"/>
    </row>
    <row r="3" spans="1:10" ht="30" customHeight="1" thickBot="1" x14ac:dyDescent="0.35">
      <c r="A3" s="71" t="s">
        <v>48</v>
      </c>
      <c r="B3" s="49" t="s">
        <v>31</v>
      </c>
      <c r="C3" s="49" t="s">
        <v>32</v>
      </c>
      <c r="D3" s="57" t="s">
        <v>33</v>
      </c>
      <c r="E3" s="57" t="s">
        <v>34</v>
      </c>
      <c r="F3" s="57" t="s">
        <v>35</v>
      </c>
      <c r="G3" s="49" t="s">
        <v>36</v>
      </c>
      <c r="H3" s="49" t="s">
        <v>885</v>
      </c>
      <c r="I3" s="49" t="s">
        <v>886</v>
      </c>
      <c r="J3" s="49" t="s">
        <v>890</v>
      </c>
    </row>
    <row r="4" spans="1:10" x14ac:dyDescent="0.3">
      <c r="A4" s="96" t="s">
        <v>267</v>
      </c>
      <c r="B4" s="51">
        <v>20</v>
      </c>
      <c r="C4" s="51">
        <v>8</v>
      </c>
      <c r="D4" s="51">
        <v>7</v>
      </c>
      <c r="E4" s="51">
        <v>7</v>
      </c>
      <c r="F4" s="51">
        <v>6</v>
      </c>
      <c r="G4" s="226">
        <f t="shared" ref="G4:G15" si="0">IFERROR(C4/B4,0)</f>
        <v>0.4</v>
      </c>
      <c r="H4" s="226">
        <f t="shared" ref="H4:I15" si="1">IFERROR(E4/D4,0)</f>
        <v>1</v>
      </c>
      <c r="I4" s="226">
        <f t="shared" si="1"/>
        <v>0.8571428571428571</v>
      </c>
      <c r="J4" s="226">
        <f t="shared" ref="J4:J15" si="2">IFERROR(F4/B4,0)</f>
        <v>0.3</v>
      </c>
    </row>
    <row r="5" spans="1:10" x14ac:dyDescent="0.3">
      <c r="A5" s="96" t="s">
        <v>268</v>
      </c>
      <c r="B5" s="51">
        <v>20</v>
      </c>
      <c r="C5" s="51">
        <v>16</v>
      </c>
      <c r="D5" s="51">
        <v>12</v>
      </c>
      <c r="E5" s="51">
        <v>12</v>
      </c>
      <c r="F5" s="51">
        <v>12</v>
      </c>
      <c r="G5" s="226">
        <f t="shared" si="0"/>
        <v>0.8</v>
      </c>
      <c r="H5" s="226">
        <f t="shared" si="1"/>
        <v>1</v>
      </c>
      <c r="I5" s="226">
        <f t="shared" si="1"/>
        <v>1</v>
      </c>
      <c r="J5" s="226">
        <f t="shared" si="2"/>
        <v>0.6</v>
      </c>
    </row>
    <row r="6" spans="1:10" x14ac:dyDescent="0.3">
      <c r="A6" s="96" t="s">
        <v>270</v>
      </c>
      <c r="B6" s="51">
        <v>10</v>
      </c>
      <c r="C6" s="51">
        <v>8</v>
      </c>
      <c r="D6" s="51">
        <v>4</v>
      </c>
      <c r="E6" s="51">
        <v>4</v>
      </c>
      <c r="F6" s="51">
        <v>4</v>
      </c>
      <c r="G6" s="226">
        <f t="shared" si="0"/>
        <v>0.8</v>
      </c>
      <c r="H6" s="226">
        <f t="shared" si="1"/>
        <v>1</v>
      </c>
      <c r="I6" s="226">
        <f t="shared" si="1"/>
        <v>1</v>
      </c>
      <c r="J6" s="226">
        <f t="shared" si="2"/>
        <v>0.4</v>
      </c>
    </row>
    <row r="7" spans="1:10" x14ac:dyDescent="0.3">
      <c r="A7" s="96" t="s">
        <v>271</v>
      </c>
      <c r="B7" s="51">
        <v>100</v>
      </c>
      <c r="C7" s="51">
        <v>141</v>
      </c>
      <c r="D7" s="51">
        <v>141</v>
      </c>
      <c r="E7" s="51">
        <v>132</v>
      </c>
      <c r="F7" s="51">
        <v>124</v>
      </c>
      <c r="G7" s="226">
        <f t="shared" si="0"/>
        <v>1.41</v>
      </c>
      <c r="H7" s="226">
        <f t="shared" si="1"/>
        <v>0.93617021276595747</v>
      </c>
      <c r="I7" s="226">
        <f t="shared" si="1"/>
        <v>0.93939393939393945</v>
      </c>
      <c r="J7" s="226">
        <f t="shared" si="2"/>
        <v>1.24</v>
      </c>
    </row>
    <row r="8" spans="1:10" x14ac:dyDescent="0.3">
      <c r="A8" s="96" t="s">
        <v>272</v>
      </c>
      <c r="B8" s="51">
        <v>90</v>
      </c>
      <c r="C8" s="51">
        <v>88</v>
      </c>
      <c r="D8" s="51">
        <v>69</v>
      </c>
      <c r="E8" s="51">
        <v>67</v>
      </c>
      <c r="F8" s="51">
        <v>49</v>
      </c>
      <c r="G8" s="226">
        <f t="shared" si="0"/>
        <v>0.97777777777777775</v>
      </c>
      <c r="H8" s="226">
        <f t="shared" si="1"/>
        <v>0.97101449275362317</v>
      </c>
      <c r="I8" s="226">
        <f t="shared" si="1"/>
        <v>0.73134328358208955</v>
      </c>
      <c r="J8" s="226">
        <f t="shared" si="2"/>
        <v>0.5444444444444444</v>
      </c>
    </row>
    <row r="9" spans="1:10" x14ac:dyDescent="0.3">
      <c r="A9" s="96" t="s">
        <v>273</v>
      </c>
      <c r="B9" s="51">
        <v>60</v>
      </c>
      <c r="C9" s="51">
        <v>26</v>
      </c>
      <c r="D9" s="51">
        <v>26</v>
      </c>
      <c r="E9" s="51">
        <v>25</v>
      </c>
      <c r="F9" s="51">
        <v>27</v>
      </c>
      <c r="G9" s="226">
        <f t="shared" si="0"/>
        <v>0.43333333333333335</v>
      </c>
      <c r="H9" s="226">
        <f t="shared" si="1"/>
        <v>0.96153846153846156</v>
      </c>
      <c r="I9" s="226">
        <f t="shared" si="1"/>
        <v>1.08</v>
      </c>
      <c r="J9" s="226">
        <f t="shared" si="2"/>
        <v>0.45</v>
      </c>
    </row>
    <row r="10" spans="1:10" ht="26.4" x14ac:dyDescent="0.3">
      <c r="A10" s="96" t="s">
        <v>274</v>
      </c>
      <c r="B10" s="51">
        <v>5</v>
      </c>
      <c r="C10" s="51">
        <v>2</v>
      </c>
      <c r="D10" s="51">
        <v>2</v>
      </c>
      <c r="E10" s="51">
        <v>2</v>
      </c>
      <c r="F10" s="51">
        <v>2</v>
      </c>
      <c r="G10" s="226">
        <f t="shared" si="0"/>
        <v>0.4</v>
      </c>
      <c r="H10" s="226">
        <f t="shared" si="1"/>
        <v>1</v>
      </c>
      <c r="I10" s="226">
        <f t="shared" si="1"/>
        <v>1</v>
      </c>
      <c r="J10" s="226">
        <f t="shared" si="2"/>
        <v>0.4</v>
      </c>
    </row>
    <row r="11" spans="1:10" x14ac:dyDescent="0.3">
      <c r="A11" s="96" t="s">
        <v>275</v>
      </c>
      <c r="B11" s="51">
        <v>40</v>
      </c>
      <c r="C11" s="51">
        <v>7</v>
      </c>
      <c r="D11" s="51">
        <v>7</v>
      </c>
      <c r="E11" s="51">
        <v>7</v>
      </c>
      <c r="F11" s="51">
        <v>6</v>
      </c>
      <c r="G11" s="226">
        <f t="shared" si="0"/>
        <v>0.17499999999999999</v>
      </c>
      <c r="H11" s="226">
        <f t="shared" si="1"/>
        <v>1</v>
      </c>
      <c r="I11" s="226">
        <f t="shared" si="1"/>
        <v>0.8571428571428571</v>
      </c>
      <c r="J11" s="226">
        <f t="shared" si="2"/>
        <v>0.15</v>
      </c>
    </row>
    <row r="12" spans="1:10" x14ac:dyDescent="0.3">
      <c r="A12" s="96" t="s">
        <v>276</v>
      </c>
      <c r="B12" s="51">
        <v>320</v>
      </c>
      <c r="C12" s="51">
        <v>260</v>
      </c>
      <c r="D12" s="51">
        <v>260</v>
      </c>
      <c r="E12" s="51">
        <v>215</v>
      </c>
      <c r="F12" s="51">
        <v>182</v>
      </c>
      <c r="G12" s="226">
        <f t="shared" si="0"/>
        <v>0.8125</v>
      </c>
      <c r="H12" s="226">
        <f t="shared" si="1"/>
        <v>0.82692307692307687</v>
      </c>
      <c r="I12" s="226">
        <f t="shared" si="1"/>
        <v>0.84651162790697676</v>
      </c>
      <c r="J12" s="226">
        <f t="shared" si="2"/>
        <v>0.56874999999999998</v>
      </c>
    </row>
    <row r="13" spans="1:10" x14ac:dyDescent="0.3">
      <c r="A13" s="96" t="s">
        <v>277</v>
      </c>
      <c r="B13" s="51">
        <v>30</v>
      </c>
      <c r="C13" s="51">
        <v>25</v>
      </c>
      <c r="D13" s="51">
        <v>20</v>
      </c>
      <c r="E13" s="51">
        <v>20</v>
      </c>
      <c r="F13" s="51">
        <v>17</v>
      </c>
      <c r="G13" s="226">
        <f t="shared" si="0"/>
        <v>0.83333333333333337</v>
      </c>
      <c r="H13" s="226">
        <f t="shared" si="1"/>
        <v>1</v>
      </c>
      <c r="I13" s="226">
        <f t="shared" si="1"/>
        <v>0.85</v>
      </c>
      <c r="J13" s="226">
        <f t="shared" si="2"/>
        <v>0.56666666666666665</v>
      </c>
    </row>
    <row r="14" spans="1:10" x14ac:dyDescent="0.3">
      <c r="A14" s="96" t="s">
        <v>278</v>
      </c>
      <c r="B14" s="51">
        <v>50</v>
      </c>
      <c r="C14" s="51">
        <v>49</v>
      </c>
      <c r="D14" s="51">
        <v>49</v>
      </c>
      <c r="E14" s="51">
        <v>48</v>
      </c>
      <c r="F14" s="51">
        <v>42</v>
      </c>
      <c r="G14" s="226">
        <f t="shared" si="0"/>
        <v>0.98</v>
      </c>
      <c r="H14" s="226">
        <f t="shared" si="1"/>
        <v>0.97959183673469385</v>
      </c>
      <c r="I14" s="226">
        <f t="shared" si="1"/>
        <v>0.875</v>
      </c>
      <c r="J14" s="226">
        <f t="shared" si="2"/>
        <v>0.84</v>
      </c>
    </row>
    <row r="15" spans="1:10" x14ac:dyDescent="0.3">
      <c r="A15" s="96" t="s">
        <v>279</v>
      </c>
      <c r="B15" s="51">
        <v>20</v>
      </c>
      <c r="C15" s="51">
        <v>55</v>
      </c>
      <c r="D15" s="51">
        <v>55</v>
      </c>
      <c r="E15" s="51">
        <v>21</v>
      </c>
      <c r="F15" s="51">
        <v>17</v>
      </c>
      <c r="G15" s="226">
        <f t="shared" si="0"/>
        <v>2.75</v>
      </c>
      <c r="H15" s="226">
        <f t="shared" si="1"/>
        <v>0.38181818181818183</v>
      </c>
      <c r="I15" s="226">
        <f t="shared" si="1"/>
        <v>0.80952380952380953</v>
      </c>
      <c r="J15" s="226">
        <f t="shared" si="2"/>
        <v>0.85</v>
      </c>
    </row>
    <row r="16" spans="1:10" x14ac:dyDescent="0.3">
      <c r="A16" s="246" t="s">
        <v>28</v>
      </c>
      <c r="B16" s="228">
        <f>SUM(B4:B15)</f>
        <v>765</v>
      </c>
      <c r="C16" s="228">
        <f>SUM(C4:C15)</f>
        <v>685</v>
      </c>
      <c r="D16" s="228">
        <f>SUM(D4:D15)</f>
        <v>652</v>
      </c>
      <c r="E16" s="228">
        <f>SUM(E4:E15)</f>
        <v>560</v>
      </c>
      <c r="F16" s="228">
        <f>SUM(F4:F15)</f>
        <v>488</v>
      </c>
      <c r="G16" s="241">
        <f>IFERROR(C16/B16,0)</f>
        <v>0.89542483660130723</v>
      </c>
      <c r="H16" s="241">
        <f t="shared" ref="H16:I16" si="3">IFERROR(E16/D16,0)</f>
        <v>0.85889570552147243</v>
      </c>
      <c r="I16" s="241">
        <f t="shared" si="3"/>
        <v>0.87142857142857144</v>
      </c>
      <c r="J16" s="241">
        <f>IFERROR(F16/B16,0)</f>
        <v>0.6379084967320261</v>
      </c>
    </row>
    <row r="17" spans="1:10" x14ac:dyDescent="0.3">
      <c r="A17" s="183"/>
      <c r="B17" s="120"/>
      <c r="C17" s="120"/>
      <c r="D17" s="120"/>
      <c r="E17" s="120"/>
      <c r="F17" s="120"/>
      <c r="G17" s="120"/>
      <c r="H17" s="120"/>
      <c r="I17" s="120"/>
      <c r="J17" s="120"/>
    </row>
    <row r="18" spans="1:10" ht="16.2" thickBot="1" x14ac:dyDescent="0.35">
      <c r="A18" s="463" t="s">
        <v>27</v>
      </c>
      <c r="B18" s="464"/>
      <c r="C18" s="464"/>
      <c r="D18" s="464"/>
      <c r="E18" s="464"/>
      <c r="F18" s="464"/>
      <c r="G18" s="464"/>
      <c r="H18" s="464"/>
      <c r="I18" s="464"/>
      <c r="J18" s="464"/>
    </row>
    <row r="19" spans="1:10" ht="33.6" customHeight="1" thickBot="1" x14ac:dyDescent="0.35">
      <c r="A19" s="71" t="s">
        <v>48</v>
      </c>
      <c r="B19" s="49" t="s">
        <v>31</v>
      </c>
      <c r="C19" s="49" t="s">
        <v>32</v>
      </c>
      <c r="D19" s="57" t="s">
        <v>33</v>
      </c>
      <c r="E19" s="57" t="s">
        <v>34</v>
      </c>
      <c r="F19" s="57" t="s">
        <v>35</v>
      </c>
      <c r="G19" s="49" t="s">
        <v>36</v>
      </c>
      <c r="H19" s="49" t="s">
        <v>885</v>
      </c>
      <c r="I19" s="49" t="s">
        <v>886</v>
      </c>
      <c r="J19" s="49" t="s">
        <v>890</v>
      </c>
    </row>
    <row r="20" spans="1:10" x14ac:dyDescent="0.3">
      <c r="A20" s="96" t="s">
        <v>267</v>
      </c>
      <c r="B20" s="51">
        <v>5</v>
      </c>
      <c r="C20" s="51">
        <v>1</v>
      </c>
      <c r="D20" s="51">
        <v>0</v>
      </c>
      <c r="E20" s="51">
        <v>0</v>
      </c>
      <c r="F20" s="51">
        <v>0</v>
      </c>
      <c r="G20" s="226">
        <f t="shared" ref="G20:G28" si="4">IFERROR(C20/B20,0)</f>
        <v>0.2</v>
      </c>
      <c r="H20" s="226">
        <f t="shared" ref="H20:I28" si="5">IFERROR(E20/D20,0)</f>
        <v>0</v>
      </c>
      <c r="I20" s="226">
        <f t="shared" si="5"/>
        <v>0</v>
      </c>
      <c r="J20" s="226">
        <f t="shared" ref="J20:J28" si="6">IFERROR(F20/B20,0)</f>
        <v>0</v>
      </c>
    </row>
    <row r="21" spans="1:10" x14ac:dyDescent="0.3">
      <c r="A21" s="96" t="s">
        <v>268</v>
      </c>
      <c r="B21" s="51">
        <v>5</v>
      </c>
      <c r="C21" s="51">
        <v>0</v>
      </c>
      <c r="D21" s="51">
        <v>0</v>
      </c>
      <c r="E21" s="51">
        <v>0</v>
      </c>
      <c r="F21" s="51">
        <v>0</v>
      </c>
      <c r="G21" s="226">
        <f t="shared" si="4"/>
        <v>0</v>
      </c>
      <c r="H21" s="226">
        <f t="shared" si="5"/>
        <v>0</v>
      </c>
      <c r="I21" s="226">
        <f t="shared" si="5"/>
        <v>0</v>
      </c>
      <c r="J21" s="226">
        <f t="shared" si="6"/>
        <v>0</v>
      </c>
    </row>
    <row r="22" spans="1:10" x14ac:dyDescent="0.3">
      <c r="A22" s="96" t="s">
        <v>270</v>
      </c>
      <c r="B22" s="51">
        <v>5</v>
      </c>
      <c r="C22" s="51">
        <v>3</v>
      </c>
      <c r="D22" s="51">
        <v>3</v>
      </c>
      <c r="E22" s="51">
        <v>3</v>
      </c>
      <c r="F22" s="51">
        <v>1</v>
      </c>
      <c r="G22" s="226">
        <f t="shared" si="4"/>
        <v>0.6</v>
      </c>
      <c r="H22" s="226">
        <f t="shared" si="5"/>
        <v>1</v>
      </c>
      <c r="I22" s="226">
        <f t="shared" si="5"/>
        <v>0.33333333333333331</v>
      </c>
      <c r="J22" s="226">
        <f t="shared" si="6"/>
        <v>0.2</v>
      </c>
    </row>
    <row r="23" spans="1:10" x14ac:dyDescent="0.3">
      <c r="A23" s="96" t="s">
        <v>271</v>
      </c>
      <c r="B23" s="51">
        <v>50</v>
      </c>
      <c r="C23" s="51">
        <v>21</v>
      </c>
      <c r="D23" s="51">
        <v>21</v>
      </c>
      <c r="E23" s="51">
        <v>20</v>
      </c>
      <c r="F23" s="51">
        <v>19</v>
      </c>
      <c r="G23" s="226">
        <f t="shared" si="4"/>
        <v>0.42</v>
      </c>
      <c r="H23" s="226">
        <f t="shared" si="5"/>
        <v>0.95238095238095233</v>
      </c>
      <c r="I23" s="226">
        <f t="shared" si="5"/>
        <v>0.95</v>
      </c>
      <c r="J23" s="226">
        <f t="shared" si="6"/>
        <v>0.38</v>
      </c>
    </row>
    <row r="24" spans="1:10" x14ac:dyDescent="0.3">
      <c r="A24" s="96" t="s">
        <v>273</v>
      </c>
      <c r="B24" s="51">
        <v>60</v>
      </c>
      <c r="C24" s="51">
        <v>13</v>
      </c>
      <c r="D24" s="51">
        <v>13</v>
      </c>
      <c r="E24" s="51">
        <v>13</v>
      </c>
      <c r="F24" s="51">
        <v>2</v>
      </c>
      <c r="G24" s="226">
        <f t="shared" si="4"/>
        <v>0.21666666666666667</v>
      </c>
      <c r="H24" s="226">
        <f t="shared" si="5"/>
        <v>1</v>
      </c>
      <c r="I24" s="226">
        <f t="shared" si="5"/>
        <v>0.15384615384615385</v>
      </c>
      <c r="J24" s="226">
        <f t="shared" si="6"/>
        <v>3.3333333333333333E-2</v>
      </c>
    </row>
    <row r="25" spans="1:10" x14ac:dyDescent="0.3">
      <c r="A25" s="96" t="s">
        <v>275</v>
      </c>
      <c r="B25" s="51">
        <v>20</v>
      </c>
      <c r="C25" s="51">
        <v>3</v>
      </c>
      <c r="D25" s="51">
        <v>3</v>
      </c>
      <c r="E25" s="51">
        <v>3</v>
      </c>
      <c r="F25" s="51">
        <v>2</v>
      </c>
      <c r="G25" s="226">
        <f t="shared" si="4"/>
        <v>0.15</v>
      </c>
      <c r="H25" s="226">
        <f t="shared" si="5"/>
        <v>1</v>
      </c>
      <c r="I25" s="226">
        <f t="shared" si="5"/>
        <v>0.66666666666666663</v>
      </c>
      <c r="J25" s="226">
        <f t="shared" si="6"/>
        <v>0.1</v>
      </c>
    </row>
    <row r="26" spans="1:10" x14ac:dyDescent="0.3">
      <c r="A26" s="96" t="s">
        <v>276</v>
      </c>
      <c r="B26" s="51">
        <v>160</v>
      </c>
      <c r="C26" s="51">
        <v>83</v>
      </c>
      <c r="D26" s="51">
        <v>83</v>
      </c>
      <c r="E26" s="51">
        <v>75</v>
      </c>
      <c r="F26" s="51">
        <v>57</v>
      </c>
      <c r="G26" s="226">
        <f t="shared" si="4"/>
        <v>0.51875000000000004</v>
      </c>
      <c r="H26" s="226">
        <f t="shared" si="5"/>
        <v>0.90361445783132532</v>
      </c>
      <c r="I26" s="226">
        <f t="shared" si="5"/>
        <v>0.76</v>
      </c>
      <c r="J26" s="226">
        <f t="shared" si="6"/>
        <v>0.35625000000000001</v>
      </c>
    </row>
    <row r="27" spans="1:10" x14ac:dyDescent="0.3">
      <c r="A27" s="96" t="s">
        <v>278</v>
      </c>
      <c r="B27" s="51">
        <v>20</v>
      </c>
      <c r="C27" s="51">
        <v>8</v>
      </c>
      <c r="D27" s="51">
        <v>8</v>
      </c>
      <c r="E27" s="51">
        <v>7</v>
      </c>
      <c r="F27" s="51">
        <v>9</v>
      </c>
      <c r="G27" s="226">
        <f t="shared" si="4"/>
        <v>0.4</v>
      </c>
      <c r="H27" s="226">
        <f t="shared" si="5"/>
        <v>0.875</v>
      </c>
      <c r="I27" s="226">
        <f t="shared" si="5"/>
        <v>1.2857142857142858</v>
      </c>
      <c r="J27" s="226">
        <f t="shared" si="6"/>
        <v>0.45</v>
      </c>
    </row>
    <row r="28" spans="1:10" x14ac:dyDescent="0.3">
      <c r="A28" s="96" t="s">
        <v>279</v>
      </c>
      <c r="B28" s="51">
        <v>20</v>
      </c>
      <c r="C28" s="51">
        <v>33</v>
      </c>
      <c r="D28" s="51">
        <v>33</v>
      </c>
      <c r="E28" s="51">
        <v>28</v>
      </c>
      <c r="F28" s="51">
        <v>21</v>
      </c>
      <c r="G28" s="226">
        <f t="shared" si="4"/>
        <v>1.65</v>
      </c>
      <c r="H28" s="226">
        <f t="shared" si="5"/>
        <v>0.84848484848484851</v>
      </c>
      <c r="I28" s="226">
        <f t="shared" si="5"/>
        <v>0.75</v>
      </c>
      <c r="J28" s="226">
        <f t="shared" si="6"/>
        <v>1.05</v>
      </c>
    </row>
    <row r="29" spans="1:10" x14ac:dyDescent="0.3">
      <c r="A29" s="246" t="s">
        <v>28</v>
      </c>
      <c r="B29" s="228">
        <f>SUM(B20:B28)</f>
        <v>345</v>
      </c>
      <c r="C29" s="228">
        <f>SUM(C20:C28)</f>
        <v>165</v>
      </c>
      <c r="D29" s="228">
        <f>SUM(D20:D28)</f>
        <v>164</v>
      </c>
      <c r="E29" s="228">
        <f>SUM(E20:E28)</f>
        <v>149</v>
      </c>
      <c r="F29" s="228">
        <f>SUM(F20:F28)</f>
        <v>111</v>
      </c>
      <c r="G29" s="241">
        <f>IFERROR(C29/B29,0)</f>
        <v>0.47826086956521741</v>
      </c>
      <c r="H29" s="241">
        <f>IFERROR(E29/D29,0)</f>
        <v>0.90853658536585369</v>
      </c>
      <c r="I29" s="241">
        <f>IFERROR(F29/E29,0)</f>
        <v>0.74496644295302017</v>
      </c>
      <c r="J29" s="241">
        <f>IFERROR(F29/B29,0)</f>
        <v>0.32173913043478258</v>
      </c>
    </row>
    <row r="30" spans="1:10" x14ac:dyDescent="0.3">
      <c r="A30" s="60"/>
      <c r="B30" s="60"/>
      <c r="C30" s="60"/>
      <c r="D30" s="60"/>
      <c r="E30" s="60"/>
      <c r="F30" s="60"/>
      <c r="G30" s="60"/>
      <c r="H30" s="60"/>
      <c r="I30" s="60"/>
      <c r="J30" s="60"/>
    </row>
    <row r="31" spans="1:10" ht="16.2" thickBot="1" x14ac:dyDescent="0.35">
      <c r="A31" s="466" t="s">
        <v>92</v>
      </c>
      <c r="B31" s="467"/>
      <c r="C31" s="467"/>
      <c r="D31" s="467"/>
      <c r="E31" s="468"/>
      <c r="F31" s="60"/>
      <c r="G31" s="60"/>
      <c r="H31" s="60"/>
      <c r="I31" s="60"/>
      <c r="J31" s="60"/>
    </row>
    <row r="32" spans="1:10" ht="58.2" customHeight="1" thickBot="1" x14ac:dyDescent="0.35">
      <c r="A32" s="71" t="s">
        <v>48</v>
      </c>
      <c r="B32" s="49" t="s">
        <v>32</v>
      </c>
      <c r="C32" s="57" t="s">
        <v>33</v>
      </c>
      <c r="D32" s="57" t="s">
        <v>34</v>
      </c>
      <c r="E32" s="57" t="s">
        <v>35</v>
      </c>
      <c r="F32" s="49" t="s">
        <v>110</v>
      </c>
      <c r="G32" s="49" t="s">
        <v>111</v>
      </c>
      <c r="H32" s="49" t="s">
        <v>112</v>
      </c>
      <c r="I32" s="50" t="s">
        <v>113</v>
      </c>
      <c r="J32" s="60"/>
    </row>
    <row r="33" spans="1:10" x14ac:dyDescent="0.3">
      <c r="A33" s="96" t="s">
        <v>267</v>
      </c>
      <c r="B33" s="52">
        <v>5</v>
      </c>
      <c r="C33" s="52">
        <v>4</v>
      </c>
      <c r="D33" s="52">
        <v>4</v>
      </c>
      <c r="E33" s="52">
        <v>4</v>
      </c>
      <c r="F33" s="315">
        <f t="shared" ref="F33:I36" si="7">+IFERROR(B33/(C4+C20),0)*100</f>
        <v>55.555555555555557</v>
      </c>
      <c r="G33" s="315">
        <f t="shared" si="7"/>
        <v>57.142857142857139</v>
      </c>
      <c r="H33" s="315">
        <f t="shared" si="7"/>
        <v>57.142857142857139</v>
      </c>
      <c r="I33" s="315">
        <f t="shared" si="7"/>
        <v>66.666666666666657</v>
      </c>
      <c r="J33" s="60"/>
    </row>
    <row r="34" spans="1:10" x14ac:dyDescent="0.3">
      <c r="A34" s="96" t="s">
        <v>268</v>
      </c>
      <c r="B34" s="52">
        <v>13</v>
      </c>
      <c r="C34" s="52">
        <v>10</v>
      </c>
      <c r="D34" s="52">
        <v>10</v>
      </c>
      <c r="E34" s="52">
        <v>10</v>
      </c>
      <c r="F34" s="315">
        <f t="shared" si="7"/>
        <v>81.25</v>
      </c>
      <c r="G34" s="315">
        <f t="shared" si="7"/>
        <v>83.333333333333343</v>
      </c>
      <c r="H34" s="315">
        <f t="shared" si="7"/>
        <v>83.333333333333343</v>
      </c>
      <c r="I34" s="315">
        <f t="shared" si="7"/>
        <v>83.333333333333343</v>
      </c>
      <c r="J34" s="60"/>
    </row>
    <row r="35" spans="1:10" x14ac:dyDescent="0.3">
      <c r="A35" s="96" t="s">
        <v>270</v>
      </c>
      <c r="B35" s="52">
        <v>4</v>
      </c>
      <c r="C35" s="52">
        <v>2</v>
      </c>
      <c r="D35" s="52">
        <v>2</v>
      </c>
      <c r="E35" s="52">
        <v>2</v>
      </c>
      <c r="F35" s="315">
        <f t="shared" si="7"/>
        <v>36.363636363636367</v>
      </c>
      <c r="G35" s="315">
        <f t="shared" si="7"/>
        <v>28.571428571428569</v>
      </c>
      <c r="H35" s="315">
        <f t="shared" si="7"/>
        <v>28.571428571428569</v>
      </c>
      <c r="I35" s="315">
        <f t="shared" si="7"/>
        <v>40</v>
      </c>
      <c r="J35" s="60"/>
    </row>
    <row r="36" spans="1:10" x14ac:dyDescent="0.3">
      <c r="A36" s="96" t="s">
        <v>271</v>
      </c>
      <c r="B36" s="52">
        <v>144</v>
      </c>
      <c r="C36" s="52">
        <v>144</v>
      </c>
      <c r="D36" s="52">
        <v>134</v>
      </c>
      <c r="E36" s="52">
        <v>134</v>
      </c>
      <c r="F36" s="315">
        <f t="shared" si="7"/>
        <v>88.888888888888886</v>
      </c>
      <c r="G36" s="315">
        <f t="shared" si="7"/>
        <v>88.888888888888886</v>
      </c>
      <c r="H36" s="315">
        <f t="shared" si="7"/>
        <v>88.157894736842096</v>
      </c>
      <c r="I36" s="315">
        <f t="shared" si="7"/>
        <v>93.706293706293707</v>
      </c>
      <c r="J36" s="60"/>
    </row>
    <row r="37" spans="1:10" x14ac:dyDescent="0.3">
      <c r="A37" s="96" t="s">
        <v>272</v>
      </c>
      <c r="B37" s="52">
        <v>46</v>
      </c>
      <c r="C37" s="52">
        <v>40</v>
      </c>
      <c r="D37" s="52">
        <v>40</v>
      </c>
      <c r="E37" s="52">
        <v>38</v>
      </c>
      <c r="F37" s="315">
        <f>+IFERROR(B37/(C8+#REF!),0)*100</f>
        <v>0</v>
      </c>
      <c r="G37" s="315">
        <f>+IFERROR(C37/(D8+#REF!),0)*100</f>
        <v>0</v>
      </c>
      <c r="H37" s="315">
        <f>+IFERROR(D37/(E8+#REF!),0)*100</f>
        <v>0</v>
      </c>
      <c r="I37" s="315">
        <f>+IFERROR(E37/(F8+#REF!),0)*100</f>
        <v>0</v>
      </c>
      <c r="J37" s="60"/>
    </row>
    <row r="38" spans="1:10" x14ac:dyDescent="0.3">
      <c r="A38" s="96" t="s">
        <v>273</v>
      </c>
      <c r="B38" s="52">
        <v>16</v>
      </c>
      <c r="C38" s="52">
        <v>16</v>
      </c>
      <c r="D38" s="52">
        <v>16</v>
      </c>
      <c r="E38" s="52">
        <v>16</v>
      </c>
      <c r="F38" s="315">
        <f>+IFERROR(B38/(C9+C24),0)*100</f>
        <v>41.025641025641022</v>
      </c>
      <c r="G38" s="315">
        <f>+IFERROR(C38/(D9+D24),0)*100</f>
        <v>41.025641025641022</v>
      </c>
      <c r="H38" s="315">
        <f>+IFERROR(D38/(E9+E24),0)*100</f>
        <v>42.105263157894733</v>
      </c>
      <c r="I38" s="315">
        <f>+IFERROR(E38/(F9+F24),0)*100</f>
        <v>55.172413793103445</v>
      </c>
      <c r="J38" s="60"/>
    </row>
    <row r="39" spans="1:10" ht="26.4" x14ac:dyDescent="0.3">
      <c r="A39" s="96" t="s">
        <v>274</v>
      </c>
      <c r="B39" s="52">
        <v>2</v>
      </c>
      <c r="C39" s="52">
        <v>2</v>
      </c>
      <c r="D39" s="52">
        <v>2</v>
      </c>
      <c r="E39" s="52">
        <v>2</v>
      </c>
      <c r="F39" s="315">
        <f>+IFERROR(B39/(C10+#REF!),0)*100</f>
        <v>0</v>
      </c>
      <c r="G39" s="315">
        <f>+IFERROR(C39/(D10+#REF!),0)*100</f>
        <v>0</v>
      </c>
      <c r="H39" s="315">
        <f>+IFERROR(D39/(E10+#REF!),0)*100</f>
        <v>0</v>
      </c>
      <c r="I39" s="315">
        <f>+IFERROR(E39/(F10+#REF!),0)*100</f>
        <v>0</v>
      </c>
      <c r="J39" s="60"/>
    </row>
    <row r="40" spans="1:10" x14ac:dyDescent="0.3">
      <c r="A40" s="96" t="s">
        <v>275</v>
      </c>
      <c r="B40" s="52">
        <v>7</v>
      </c>
      <c r="C40" s="52">
        <v>7</v>
      </c>
      <c r="D40" s="52">
        <v>7</v>
      </c>
      <c r="E40" s="52">
        <v>5</v>
      </c>
      <c r="F40" s="315">
        <f t="shared" ref="F40:I41" si="8">+IFERROR(B40/(C11+C25),0)*100</f>
        <v>70</v>
      </c>
      <c r="G40" s="315">
        <f t="shared" si="8"/>
        <v>70</v>
      </c>
      <c r="H40" s="315">
        <f t="shared" si="8"/>
        <v>70</v>
      </c>
      <c r="I40" s="315">
        <f t="shared" si="8"/>
        <v>62.5</v>
      </c>
      <c r="J40" s="60"/>
    </row>
    <row r="41" spans="1:10" x14ac:dyDescent="0.3">
      <c r="A41" s="96" t="s">
        <v>276</v>
      </c>
      <c r="B41" s="52">
        <v>276</v>
      </c>
      <c r="C41" s="52">
        <v>276</v>
      </c>
      <c r="D41" s="52">
        <v>253</v>
      </c>
      <c r="E41" s="52">
        <v>227</v>
      </c>
      <c r="F41" s="315">
        <f t="shared" si="8"/>
        <v>80.466472303206999</v>
      </c>
      <c r="G41" s="315">
        <f t="shared" si="8"/>
        <v>80.466472303206999</v>
      </c>
      <c r="H41" s="315">
        <f t="shared" si="8"/>
        <v>87.241379310344826</v>
      </c>
      <c r="I41" s="315">
        <f t="shared" si="8"/>
        <v>94.979079497907946</v>
      </c>
      <c r="J41" s="60"/>
    </row>
    <row r="42" spans="1:10" x14ac:dyDescent="0.3">
      <c r="A42" s="96" t="s">
        <v>277</v>
      </c>
      <c r="B42" s="52">
        <v>16</v>
      </c>
      <c r="C42" s="52">
        <v>12</v>
      </c>
      <c r="D42" s="52">
        <v>12</v>
      </c>
      <c r="E42" s="52">
        <v>12</v>
      </c>
      <c r="F42" s="315">
        <f>+IFERROR(B42/(C13+#REF!),0)*100</f>
        <v>0</v>
      </c>
      <c r="G42" s="315">
        <f>+IFERROR(C42/(D13+#REF!),0)*100</f>
        <v>0</v>
      </c>
      <c r="H42" s="315">
        <f>+IFERROR(D42/(E13+#REF!),0)*100</f>
        <v>0</v>
      </c>
      <c r="I42" s="315">
        <f>+IFERROR(E42/(F13+#REF!),0)*100</f>
        <v>0</v>
      </c>
      <c r="J42" s="60"/>
    </row>
    <row r="43" spans="1:10" x14ac:dyDescent="0.3">
      <c r="A43" s="96" t="s">
        <v>278</v>
      </c>
      <c r="B43" s="52">
        <v>47</v>
      </c>
      <c r="C43" s="52">
        <v>47</v>
      </c>
      <c r="D43" s="52">
        <v>47</v>
      </c>
      <c r="E43" s="52">
        <v>47</v>
      </c>
      <c r="F43" s="315">
        <f t="shared" ref="F43:I45" si="9">+IFERROR(B43/(C14+C27),0)*100</f>
        <v>82.456140350877192</v>
      </c>
      <c r="G43" s="315">
        <f t="shared" si="9"/>
        <v>82.456140350877192</v>
      </c>
      <c r="H43" s="315">
        <f t="shared" si="9"/>
        <v>85.454545454545453</v>
      </c>
      <c r="I43" s="315">
        <f t="shared" si="9"/>
        <v>92.156862745098039</v>
      </c>
      <c r="J43" s="60"/>
    </row>
    <row r="44" spans="1:10" x14ac:dyDescent="0.3">
      <c r="A44" s="96" t="s">
        <v>279</v>
      </c>
      <c r="B44" s="52">
        <v>43</v>
      </c>
      <c r="C44" s="52">
        <v>43</v>
      </c>
      <c r="D44" s="52">
        <v>20</v>
      </c>
      <c r="E44" s="52">
        <v>19</v>
      </c>
      <c r="F44" s="315">
        <f t="shared" si="9"/>
        <v>48.863636363636367</v>
      </c>
      <c r="G44" s="315">
        <f t="shared" si="9"/>
        <v>48.863636363636367</v>
      </c>
      <c r="H44" s="315">
        <f t="shared" si="9"/>
        <v>40.816326530612244</v>
      </c>
      <c r="I44" s="315">
        <f t="shared" si="9"/>
        <v>50</v>
      </c>
      <c r="J44" s="60"/>
    </row>
    <row r="45" spans="1:10" x14ac:dyDescent="0.3">
      <c r="A45" s="250" t="s">
        <v>28</v>
      </c>
      <c r="B45" s="224">
        <f>SUM(B33:B44)</f>
        <v>619</v>
      </c>
      <c r="C45" s="224">
        <f>SUM(C33:C44)</f>
        <v>603</v>
      </c>
      <c r="D45" s="224">
        <f>SUM(D33:D44)</f>
        <v>547</v>
      </c>
      <c r="E45" s="224">
        <f>SUM(E33:E44)</f>
        <v>516</v>
      </c>
      <c r="F45" s="315">
        <f t="shared" si="9"/>
        <v>72.82352941176471</v>
      </c>
      <c r="G45" s="315">
        <f t="shared" si="9"/>
        <v>73.89705882352942</v>
      </c>
      <c r="H45" s="315">
        <f t="shared" si="9"/>
        <v>77.150916784203105</v>
      </c>
      <c r="I45" s="315">
        <f t="shared" si="9"/>
        <v>86.143572621035062</v>
      </c>
      <c r="J45" s="60"/>
    </row>
    <row r="46" spans="1:10" x14ac:dyDescent="0.3">
      <c r="A46" s="239"/>
      <c r="B46" s="60"/>
      <c r="C46" s="60"/>
      <c r="D46" s="60"/>
      <c r="E46" s="60"/>
      <c r="F46" s="60"/>
      <c r="G46" s="60"/>
      <c r="H46" s="60"/>
      <c r="I46" s="60"/>
      <c r="J46" s="60"/>
    </row>
    <row r="47" spans="1:10" ht="16.2" thickBot="1" x14ac:dyDescent="0.35">
      <c r="A47" s="316" t="s">
        <v>93</v>
      </c>
      <c r="B47" s="238"/>
      <c r="C47" s="238"/>
      <c r="D47" s="238"/>
      <c r="E47" s="238"/>
      <c r="F47" s="60"/>
      <c r="G47" s="60"/>
      <c r="H47" s="60"/>
      <c r="I47" s="60"/>
      <c r="J47" s="60"/>
    </row>
    <row r="48" spans="1:10" ht="57.6" customHeight="1" thickBot="1" x14ac:dyDescent="0.35">
      <c r="A48" s="71" t="s">
        <v>48</v>
      </c>
      <c r="B48" s="49" t="s">
        <v>32</v>
      </c>
      <c r="C48" s="57" t="s">
        <v>33</v>
      </c>
      <c r="D48" s="57" t="s">
        <v>34</v>
      </c>
      <c r="E48" s="57" t="s">
        <v>35</v>
      </c>
      <c r="F48" s="49" t="s">
        <v>110</v>
      </c>
      <c r="G48" s="49" t="s">
        <v>111</v>
      </c>
      <c r="H48" s="49" t="s">
        <v>112</v>
      </c>
      <c r="I48" s="50" t="s">
        <v>113</v>
      </c>
      <c r="J48" s="60"/>
    </row>
    <row r="49" spans="1:10" x14ac:dyDescent="0.3">
      <c r="A49" s="96" t="s">
        <v>268</v>
      </c>
      <c r="B49" s="51">
        <v>2</v>
      </c>
      <c r="C49" s="51">
        <v>2</v>
      </c>
      <c r="D49" s="51">
        <v>2</v>
      </c>
      <c r="E49" s="51">
        <v>2</v>
      </c>
      <c r="F49" s="226">
        <f t="shared" ref="F49:I51" si="10">+IFERROR(B49/(C5+C21),0)*100</f>
        <v>12.5</v>
      </c>
      <c r="G49" s="226">
        <f t="shared" si="10"/>
        <v>16.666666666666664</v>
      </c>
      <c r="H49" s="226">
        <f t="shared" si="10"/>
        <v>16.666666666666664</v>
      </c>
      <c r="I49" s="226">
        <f t="shared" si="10"/>
        <v>16.666666666666664</v>
      </c>
      <c r="J49" s="60"/>
    </row>
    <row r="50" spans="1:10" x14ac:dyDescent="0.3">
      <c r="A50" s="96" t="s">
        <v>270</v>
      </c>
      <c r="B50" s="51">
        <v>1</v>
      </c>
      <c r="C50" s="51">
        <v>1</v>
      </c>
      <c r="D50" s="51">
        <v>1</v>
      </c>
      <c r="E50" s="51">
        <v>1</v>
      </c>
      <c r="F50" s="226">
        <f t="shared" si="10"/>
        <v>9.0909090909090917</v>
      </c>
      <c r="G50" s="226">
        <f t="shared" si="10"/>
        <v>14.285714285714285</v>
      </c>
      <c r="H50" s="226">
        <f t="shared" si="10"/>
        <v>14.285714285714285</v>
      </c>
      <c r="I50" s="226">
        <f t="shared" si="10"/>
        <v>20</v>
      </c>
      <c r="J50" s="60"/>
    </row>
    <row r="51" spans="1:10" x14ac:dyDescent="0.3">
      <c r="A51" s="96" t="s">
        <v>271</v>
      </c>
      <c r="B51" s="51">
        <v>0</v>
      </c>
      <c r="C51" s="51">
        <v>1</v>
      </c>
      <c r="D51" s="51">
        <v>1</v>
      </c>
      <c r="E51" s="51">
        <v>0</v>
      </c>
      <c r="F51" s="226">
        <f t="shared" si="10"/>
        <v>0</v>
      </c>
      <c r="G51" s="226">
        <f t="shared" si="10"/>
        <v>0.61728395061728392</v>
      </c>
      <c r="H51" s="226">
        <f t="shared" si="10"/>
        <v>0.6578947368421052</v>
      </c>
      <c r="I51" s="226">
        <f t="shared" si="10"/>
        <v>0</v>
      </c>
      <c r="J51" s="60"/>
    </row>
    <row r="52" spans="1:10" x14ac:dyDescent="0.3">
      <c r="A52" s="96" t="s">
        <v>272</v>
      </c>
      <c r="B52" s="51">
        <v>5</v>
      </c>
      <c r="C52" s="51">
        <v>4</v>
      </c>
      <c r="D52" s="51">
        <v>4</v>
      </c>
      <c r="E52" s="51">
        <v>4</v>
      </c>
      <c r="F52" s="226">
        <f>+IFERROR(B52/(C8+#REF!),0)*100</f>
        <v>0</v>
      </c>
      <c r="G52" s="226">
        <f>+IFERROR(C52/(D8+#REF!),0)*100</f>
        <v>0</v>
      </c>
      <c r="H52" s="226">
        <f>+IFERROR(D52/(E8+#REF!),0)*100</f>
        <v>0</v>
      </c>
      <c r="I52" s="226">
        <f>+IFERROR(E52/(F8+#REF!),0)*100</f>
        <v>0</v>
      </c>
      <c r="J52" s="60"/>
    </row>
    <row r="53" spans="1:10" x14ac:dyDescent="0.3">
      <c r="A53" s="96" t="s">
        <v>276</v>
      </c>
      <c r="B53" s="51">
        <v>4</v>
      </c>
      <c r="C53" s="51">
        <v>4</v>
      </c>
      <c r="D53" s="51">
        <v>2</v>
      </c>
      <c r="E53" s="51">
        <v>2</v>
      </c>
      <c r="F53" s="226">
        <f>+IFERROR(B53/(C12+C26),0)*100</f>
        <v>1.1661807580174928</v>
      </c>
      <c r="G53" s="226">
        <f>+IFERROR(C53/(D12+D26),0)*100</f>
        <v>1.1661807580174928</v>
      </c>
      <c r="H53" s="226">
        <f>+IFERROR(D53/(E12+E26),0)*100</f>
        <v>0.68965517241379315</v>
      </c>
      <c r="I53" s="226">
        <f>+IFERROR(E53/(F12+F26),0)*100</f>
        <v>0.83682008368200833</v>
      </c>
      <c r="J53" s="60"/>
    </row>
    <row r="54" spans="1:10" x14ac:dyDescent="0.3">
      <c r="A54" s="96" t="s">
        <v>277</v>
      </c>
      <c r="B54" s="51">
        <v>1</v>
      </c>
      <c r="C54" s="51">
        <v>1</v>
      </c>
      <c r="D54" s="51">
        <v>1</v>
      </c>
      <c r="E54" s="51">
        <v>1</v>
      </c>
      <c r="F54" s="226">
        <f>+IFERROR(B54/(C13+#REF!),0)*100</f>
        <v>0</v>
      </c>
      <c r="G54" s="226">
        <f>+IFERROR(C54/(D13+#REF!),0)*100</f>
        <v>0</v>
      </c>
      <c r="H54" s="226">
        <f>+IFERROR(D54/(E13+#REF!),0)*100</f>
        <v>0</v>
      </c>
      <c r="I54" s="226">
        <f>+IFERROR(E54/(F13+#REF!),0)*100</f>
        <v>0</v>
      </c>
      <c r="J54" s="60"/>
    </row>
    <row r="55" spans="1:10" x14ac:dyDescent="0.3">
      <c r="A55" s="96" t="s">
        <v>279</v>
      </c>
      <c r="B55" s="51">
        <v>1</v>
      </c>
      <c r="C55" s="51">
        <v>1</v>
      </c>
      <c r="D55" s="51">
        <v>1</v>
      </c>
      <c r="E55" s="51">
        <v>1</v>
      </c>
      <c r="F55" s="226">
        <f t="shared" ref="F55:I56" si="11">+IFERROR(B55/(C15+C28),0)*100</f>
        <v>1.1363636363636365</v>
      </c>
      <c r="G55" s="226">
        <f t="shared" si="11"/>
        <v>1.1363636363636365</v>
      </c>
      <c r="H55" s="226">
        <f t="shared" si="11"/>
        <v>2.0408163265306123</v>
      </c>
      <c r="I55" s="226">
        <f t="shared" si="11"/>
        <v>2.6315789473684208</v>
      </c>
      <c r="J55" s="60"/>
    </row>
    <row r="56" spans="1:10" x14ac:dyDescent="0.3">
      <c r="A56" s="246" t="s">
        <v>28</v>
      </c>
      <c r="B56" s="228">
        <f>SUM(B49:B55)</f>
        <v>14</v>
      </c>
      <c r="C56" s="228">
        <f>SUM(C49:C55)</f>
        <v>14</v>
      </c>
      <c r="D56" s="228">
        <f>SUM(D49:D55)</f>
        <v>12</v>
      </c>
      <c r="E56" s="228">
        <f>SUM(E49:E55)</f>
        <v>11</v>
      </c>
      <c r="F56" s="241">
        <f t="shared" si="11"/>
        <v>1.6470588235294119</v>
      </c>
      <c r="G56" s="241">
        <f t="shared" si="11"/>
        <v>1.715686274509804</v>
      </c>
      <c r="H56" s="241">
        <f t="shared" si="11"/>
        <v>1.692524682651622</v>
      </c>
      <c r="I56" s="241">
        <f t="shared" si="11"/>
        <v>1.8363939899833055</v>
      </c>
      <c r="J56" s="60"/>
    </row>
    <row r="57" spans="1:10" x14ac:dyDescent="0.3">
      <c r="A57" s="45"/>
    </row>
    <row r="58" spans="1:10" x14ac:dyDescent="0.3">
      <c r="A58" s="45"/>
    </row>
    <row r="59" spans="1:10" x14ac:dyDescent="0.3">
      <c r="A59" s="45"/>
    </row>
    <row r="60" spans="1:10" x14ac:dyDescent="0.3">
      <c r="A60" s="45"/>
    </row>
    <row r="61" spans="1:10" x14ac:dyDescent="0.3">
      <c r="A61" s="45"/>
    </row>
    <row r="62" spans="1:10" x14ac:dyDescent="0.3">
      <c r="A62" s="45"/>
    </row>
    <row r="63" spans="1:10" x14ac:dyDescent="0.3">
      <c r="A63" s="46"/>
    </row>
    <row r="64" spans="1:10" x14ac:dyDescent="0.3">
      <c r="A64" s="45"/>
    </row>
  </sheetData>
  <mergeCells count="4">
    <mergeCell ref="A18:J18"/>
    <mergeCell ref="A31:E31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portrait" r:id="rId1"/>
  <headerFooter alignWithMargins="0"/>
  <rowBreaks count="3" manualBreakCount="3">
    <brk id="17" max="16383" man="1"/>
    <brk id="30" max="16383" man="1"/>
    <brk id="4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4"/>
  <sheetViews>
    <sheetView view="pageBreakPreview" topLeftCell="A19" zoomScaleNormal="100" zoomScaleSheetLayoutView="100" workbookViewId="0">
      <selection activeCell="J50" sqref="J50"/>
    </sheetView>
  </sheetViews>
  <sheetFormatPr defaultRowHeight="15.6" x14ac:dyDescent="0.3"/>
  <cols>
    <col min="1" max="1" width="24.09765625" customWidth="1"/>
    <col min="2" max="2" width="9.3984375" customWidth="1"/>
    <col min="3" max="3" width="9.796875" customWidth="1"/>
    <col min="4" max="4" width="9.69921875" customWidth="1"/>
    <col min="5" max="5" width="9.59765625" customWidth="1"/>
    <col min="6" max="6" width="9.5" customWidth="1"/>
    <col min="7" max="7" width="9.59765625" customWidth="1"/>
    <col min="8" max="8" width="9.69921875" customWidth="1"/>
    <col min="9" max="9" width="9.59765625" customWidth="1"/>
    <col min="10" max="10" width="9.796875" customWidth="1"/>
  </cols>
  <sheetData>
    <row r="1" spans="1:11" ht="31.5" customHeight="1" x14ac:dyDescent="0.3">
      <c r="A1" s="471" t="s">
        <v>205</v>
      </c>
      <c r="B1" s="471"/>
      <c r="C1" s="471"/>
      <c r="D1" s="471"/>
      <c r="E1" s="471"/>
      <c r="F1" s="471"/>
      <c r="G1" s="471"/>
      <c r="H1" s="471"/>
      <c r="I1" s="471"/>
      <c r="J1" s="471"/>
      <c r="K1" s="43"/>
    </row>
    <row r="2" spans="1:11" ht="16.2" thickBot="1" x14ac:dyDescent="0.35">
      <c r="A2" s="469" t="s">
        <v>26</v>
      </c>
      <c r="B2" s="469"/>
      <c r="C2" s="469"/>
      <c r="D2" s="469"/>
      <c r="E2" s="469"/>
      <c r="F2" s="469"/>
      <c r="G2" s="469"/>
      <c r="H2" s="469"/>
      <c r="I2" s="469"/>
      <c r="J2" s="469"/>
    </row>
    <row r="3" spans="1:11" ht="30.6" customHeight="1" thickBot="1" x14ac:dyDescent="0.35">
      <c r="A3" s="71" t="s">
        <v>48</v>
      </c>
      <c r="B3" s="49" t="s">
        <v>31</v>
      </c>
      <c r="C3" s="49" t="s">
        <v>32</v>
      </c>
      <c r="D3" s="57" t="s">
        <v>33</v>
      </c>
      <c r="E3" s="57" t="s">
        <v>34</v>
      </c>
      <c r="F3" s="57" t="s">
        <v>35</v>
      </c>
      <c r="G3" s="49" t="s">
        <v>36</v>
      </c>
      <c r="H3" s="49" t="s">
        <v>885</v>
      </c>
      <c r="I3" s="49" t="s">
        <v>886</v>
      </c>
      <c r="J3" s="49" t="s">
        <v>890</v>
      </c>
    </row>
    <row r="4" spans="1:11" x14ac:dyDescent="0.3">
      <c r="A4" s="93" t="s">
        <v>266</v>
      </c>
      <c r="B4" s="51">
        <v>1</v>
      </c>
      <c r="C4" s="51">
        <v>1</v>
      </c>
      <c r="D4" s="51">
        <v>1</v>
      </c>
      <c r="E4" s="51">
        <v>1</v>
      </c>
      <c r="F4" s="51">
        <v>1</v>
      </c>
      <c r="G4" s="243">
        <f>IFERROR(C4/B4,0)</f>
        <v>1</v>
      </c>
      <c r="H4" s="243">
        <f>IFERROR(E4/D4,0)</f>
        <v>1</v>
      </c>
      <c r="I4" s="243">
        <f>IFERROR(F4/E4,0)</f>
        <v>1</v>
      </c>
      <c r="J4" s="243">
        <f>IFERROR(F4/B4,0)</f>
        <v>1</v>
      </c>
    </row>
    <row r="5" spans="1:11" x14ac:dyDescent="0.3">
      <c r="A5" s="96" t="s">
        <v>267</v>
      </c>
      <c r="B5" s="51">
        <v>1</v>
      </c>
      <c r="C5" s="51">
        <v>5</v>
      </c>
      <c r="D5" s="51">
        <v>5</v>
      </c>
      <c r="E5" s="51">
        <v>1</v>
      </c>
      <c r="F5" s="51">
        <v>1</v>
      </c>
      <c r="G5" s="226">
        <f t="shared" ref="G5:G15" si="0">IFERROR(C5/B5,0)</f>
        <v>5</v>
      </c>
      <c r="H5" s="226">
        <f t="shared" ref="H5:I14" si="1">IFERROR(E5/D5,0)</f>
        <v>0.2</v>
      </c>
      <c r="I5" s="226">
        <f t="shared" si="1"/>
        <v>1</v>
      </c>
      <c r="J5" s="226">
        <f t="shared" ref="J5:J15" si="2">IFERROR(F5/B5,0)</f>
        <v>1</v>
      </c>
    </row>
    <row r="6" spans="1:11" x14ac:dyDescent="0.3">
      <c r="A6" s="96" t="s">
        <v>268</v>
      </c>
      <c r="B6" s="51">
        <v>1</v>
      </c>
      <c r="C6" s="51">
        <v>7</v>
      </c>
      <c r="D6" s="51">
        <v>7</v>
      </c>
      <c r="E6" s="51">
        <v>2</v>
      </c>
      <c r="F6" s="51">
        <v>1</v>
      </c>
      <c r="G6" s="226">
        <f t="shared" si="0"/>
        <v>7</v>
      </c>
      <c r="H6" s="226">
        <f t="shared" si="1"/>
        <v>0.2857142857142857</v>
      </c>
      <c r="I6" s="226">
        <f t="shared" si="1"/>
        <v>0.5</v>
      </c>
      <c r="J6" s="226">
        <f t="shared" si="2"/>
        <v>1</v>
      </c>
    </row>
    <row r="7" spans="1:11" x14ac:dyDescent="0.3">
      <c r="A7" s="96" t="s">
        <v>271</v>
      </c>
      <c r="B7" s="51">
        <v>2</v>
      </c>
      <c r="C7" s="51">
        <v>7</v>
      </c>
      <c r="D7" s="51">
        <v>7</v>
      </c>
      <c r="E7" s="51">
        <v>2</v>
      </c>
      <c r="F7" s="51">
        <v>2</v>
      </c>
      <c r="G7" s="226">
        <f t="shared" si="0"/>
        <v>3.5</v>
      </c>
      <c r="H7" s="226">
        <f t="shared" si="1"/>
        <v>0.2857142857142857</v>
      </c>
      <c r="I7" s="226">
        <f t="shared" si="1"/>
        <v>1</v>
      </c>
      <c r="J7" s="226">
        <f t="shared" si="2"/>
        <v>1</v>
      </c>
    </row>
    <row r="8" spans="1:11" x14ac:dyDescent="0.3">
      <c r="A8" s="96" t="s">
        <v>272</v>
      </c>
      <c r="B8" s="51">
        <v>3</v>
      </c>
      <c r="C8" s="51">
        <v>3</v>
      </c>
      <c r="D8" s="51">
        <v>3</v>
      </c>
      <c r="E8" s="51">
        <v>3</v>
      </c>
      <c r="F8" s="51">
        <v>3</v>
      </c>
      <c r="G8" s="226">
        <f t="shared" si="0"/>
        <v>1</v>
      </c>
      <c r="H8" s="226">
        <f t="shared" si="1"/>
        <v>1</v>
      </c>
      <c r="I8" s="226">
        <f t="shared" si="1"/>
        <v>1</v>
      </c>
      <c r="J8" s="226">
        <f t="shared" si="2"/>
        <v>1</v>
      </c>
    </row>
    <row r="9" spans="1:11" x14ac:dyDescent="0.3">
      <c r="A9" s="96" t="s">
        <v>273</v>
      </c>
      <c r="B9" s="51">
        <v>1</v>
      </c>
      <c r="C9" s="51">
        <v>1</v>
      </c>
      <c r="D9" s="51">
        <v>1</v>
      </c>
      <c r="E9" s="51">
        <v>1</v>
      </c>
      <c r="F9" s="51">
        <v>1</v>
      </c>
      <c r="G9" s="226">
        <f t="shared" si="0"/>
        <v>1</v>
      </c>
      <c r="H9" s="226">
        <f t="shared" si="1"/>
        <v>1</v>
      </c>
      <c r="I9" s="226">
        <f t="shared" si="1"/>
        <v>1</v>
      </c>
      <c r="J9" s="226">
        <f t="shared" si="2"/>
        <v>1</v>
      </c>
    </row>
    <row r="10" spans="1:11" x14ac:dyDescent="0.3">
      <c r="A10" s="96" t="s">
        <v>275</v>
      </c>
      <c r="B10" s="51">
        <v>1</v>
      </c>
      <c r="C10" s="51">
        <v>1</v>
      </c>
      <c r="D10" s="51">
        <v>1</v>
      </c>
      <c r="E10" s="51">
        <v>1</v>
      </c>
      <c r="F10" s="51">
        <v>1</v>
      </c>
      <c r="G10" s="226">
        <f t="shared" si="0"/>
        <v>1</v>
      </c>
      <c r="H10" s="226">
        <f t="shared" si="1"/>
        <v>1</v>
      </c>
      <c r="I10" s="226">
        <f t="shared" si="1"/>
        <v>1</v>
      </c>
      <c r="J10" s="226">
        <f t="shared" si="2"/>
        <v>1</v>
      </c>
    </row>
    <row r="11" spans="1:11" x14ac:dyDescent="0.3">
      <c r="A11" s="96" t="s">
        <v>276</v>
      </c>
      <c r="B11" s="51">
        <v>5</v>
      </c>
      <c r="C11" s="51">
        <v>12</v>
      </c>
      <c r="D11" s="51">
        <v>12</v>
      </c>
      <c r="E11" s="51">
        <v>5</v>
      </c>
      <c r="F11" s="51">
        <v>5</v>
      </c>
      <c r="G11" s="226">
        <f t="shared" si="0"/>
        <v>2.4</v>
      </c>
      <c r="H11" s="226">
        <f t="shared" si="1"/>
        <v>0.41666666666666669</v>
      </c>
      <c r="I11" s="226">
        <f t="shared" si="1"/>
        <v>1</v>
      </c>
      <c r="J11" s="226">
        <f t="shared" si="2"/>
        <v>1</v>
      </c>
    </row>
    <row r="12" spans="1:11" x14ac:dyDescent="0.3">
      <c r="A12" s="96" t="s">
        <v>277</v>
      </c>
      <c r="B12" s="51">
        <v>1</v>
      </c>
      <c r="C12" s="51">
        <v>3</v>
      </c>
      <c r="D12" s="51">
        <v>2</v>
      </c>
      <c r="E12" s="51">
        <v>1</v>
      </c>
      <c r="F12" s="51">
        <v>1</v>
      </c>
      <c r="G12" s="226">
        <f t="shared" si="0"/>
        <v>3</v>
      </c>
      <c r="H12" s="226">
        <f t="shared" si="1"/>
        <v>0.5</v>
      </c>
      <c r="I12" s="226">
        <f t="shared" si="1"/>
        <v>1</v>
      </c>
      <c r="J12" s="226">
        <f t="shared" si="2"/>
        <v>1</v>
      </c>
    </row>
    <row r="13" spans="1:11" x14ac:dyDescent="0.3">
      <c r="A13" s="96" t="s">
        <v>278</v>
      </c>
      <c r="B13" s="51">
        <v>1</v>
      </c>
      <c r="C13" s="51">
        <v>1</v>
      </c>
      <c r="D13" s="51">
        <v>1</v>
      </c>
      <c r="E13" s="51">
        <v>1</v>
      </c>
      <c r="F13" s="51">
        <v>1</v>
      </c>
      <c r="G13" s="226">
        <f t="shared" si="0"/>
        <v>1</v>
      </c>
      <c r="H13" s="226">
        <f t="shared" si="1"/>
        <v>1</v>
      </c>
      <c r="I13" s="226">
        <f t="shared" si="1"/>
        <v>1</v>
      </c>
      <c r="J13" s="226">
        <f t="shared" si="2"/>
        <v>1</v>
      </c>
    </row>
    <row r="14" spans="1:11" x14ac:dyDescent="0.3">
      <c r="A14" s="96" t="s">
        <v>279</v>
      </c>
      <c r="B14" s="51">
        <v>2</v>
      </c>
      <c r="C14" s="51">
        <v>2</v>
      </c>
      <c r="D14" s="51">
        <v>2</v>
      </c>
      <c r="E14" s="51">
        <v>2</v>
      </c>
      <c r="F14" s="51">
        <v>2</v>
      </c>
      <c r="G14" s="226">
        <f t="shared" si="0"/>
        <v>1</v>
      </c>
      <c r="H14" s="226">
        <f t="shared" si="1"/>
        <v>1</v>
      </c>
      <c r="I14" s="226">
        <f t="shared" si="1"/>
        <v>1</v>
      </c>
      <c r="J14" s="226">
        <f t="shared" si="2"/>
        <v>1</v>
      </c>
    </row>
    <row r="15" spans="1:11" x14ac:dyDescent="0.3">
      <c r="A15" s="317" t="s">
        <v>28</v>
      </c>
      <c r="B15" s="228">
        <f>SUM(B4:B14)</f>
        <v>19</v>
      </c>
      <c r="C15" s="228">
        <f>SUM(C4:C14)</f>
        <v>43</v>
      </c>
      <c r="D15" s="228">
        <f>SUM(D4:D14)</f>
        <v>42</v>
      </c>
      <c r="E15" s="228">
        <f>SUM(E4:E14)</f>
        <v>20</v>
      </c>
      <c r="F15" s="228">
        <f>SUM(F4:F14)</f>
        <v>19</v>
      </c>
      <c r="G15" s="241">
        <f t="shared" si="0"/>
        <v>2.263157894736842</v>
      </c>
      <c r="H15" s="241">
        <f t="shared" ref="H15:I15" si="3">IFERROR(E15/D15,0)</f>
        <v>0.47619047619047616</v>
      </c>
      <c r="I15" s="241">
        <f t="shared" si="3"/>
        <v>0.95</v>
      </c>
      <c r="J15" s="241">
        <f t="shared" si="2"/>
        <v>1</v>
      </c>
    </row>
    <row r="16" spans="1:11" x14ac:dyDescent="0.3">
      <c r="A16" s="183"/>
      <c r="B16" s="60"/>
      <c r="C16" s="60"/>
      <c r="D16" s="60"/>
      <c r="E16" s="60"/>
      <c r="F16" s="60"/>
      <c r="G16" s="60"/>
      <c r="H16" s="60"/>
      <c r="I16" s="60"/>
      <c r="J16" s="60"/>
    </row>
    <row r="17" spans="1:10" ht="16.2" thickBot="1" x14ac:dyDescent="0.35">
      <c r="A17" s="463" t="s">
        <v>27</v>
      </c>
      <c r="B17" s="463"/>
      <c r="C17" s="463"/>
      <c r="D17" s="463"/>
      <c r="E17" s="463"/>
      <c r="F17" s="463"/>
      <c r="G17" s="463"/>
      <c r="H17" s="463"/>
      <c r="I17" s="463"/>
      <c r="J17" s="463"/>
    </row>
    <row r="18" spans="1:10" ht="30.6" customHeight="1" thickBot="1" x14ac:dyDescent="0.35">
      <c r="A18" s="318" t="s">
        <v>48</v>
      </c>
      <c r="B18" s="49" t="s">
        <v>31</v>
      </c>
      <c r="C18" s="49" t="s">
        <v>32</v>
      </c>
      <c r="D18" s="57" t="s">
        <v>33</v>
      </c>
      <c r="E18" s="57" t="s">
        <v>34</v>
      </c>
      <c r="F18" s="57" t="s">
        <v>35</v>
      </c>
      <c r="G18" s="49" t="s">
        <v>36</v>
      </c>
      <c r="H18" s="49" t="s">
        <v>885</v>
      </c>
      <c r="I18" s="49" t="s">
        <v>886</v>
      </c>
      <c r="J18" s="49" t="s">
        <v>890</v>
      </c>
    </row>
    <row r="19" spans="1:10" ht="20.25" customHeight="1" x14ac:dyDescent="0.3">
      <c r="A19" s="96" t="s">
        <v>267</v>
      </c>
      <c r="B19" s="51">
        <v>1</v>
      </c>
      <c r="C19" s="51">
        <v>1</v>
      </c>
      <c r="D19" s="51">
        <v>1</v>
      </c>
      <c r="E19" s="51">
        <v>0</v>
      </c>
      <c r="F19" s="51">
        <v>0</v>
      </c>
      <c r="G19" s="226">
        <f t="shared" ref="G19:G28" si="4">IFERROR(C19/B19,0)</f>
        <v>1</v>
      </c>
      <c r="H19" s="226">
        <f t="shared" ref="H19:I27" si="5">IFERROR(E19/D19,0)</f>
        <v>0</v>
      </c>
      <c r="I19" s="226">
        <f t="shared" si="5"/>
        <v>0</v>
      </c>
      <c r="J19" s="226">
        <f t="shared" ref="J19:J28" si="6">IFERROR(F19/B19,0)</f>
        <v>0</v>
      </c>
    </row>
    <row r="20" spans="1:10" x14ac:dyDescent="0.3">
      <c r="A20" s="96" t="s">
        <v>268</v>
      </c>
      <c r="B20" s="51">
        <v>4</v>
      </c>
      <c r="C20" s="51">
        <v>4</v>
      </c>
      <c r="D20" s="51">
        <v>4</v>
      </c>
      <c r="E20" s="51">
        <v>3</v>
      </c>
      <c r="F20" s="51">
        <v>3</v>
      </c>
      <c r="G20" s="226">
        <f t="shared" si="4"/>
        <v>1</v>
      </c>
      <c r="H20" s="226">
        <f t="shared" si="5"/>
        <v>0.75</v>
      </c>
      <c r="I20" s="226">
        <f t="shared" si="5"/>
        <v>1</v>
      </c>
      <c r="J20" s="226">
        <f t="shared" si="6"/>
        <v>0.75</v>
      </c>
    </row>
    <row r="21" spans="1:10" ht="20.25" customHeight="1" x14ac:dyDescent="0.3">
      <c r="A21" s="96" t="s">
        <v>271</v>
      </c>
      <c r="B21" s="51">
        <v>2</v>
      </c>
      <c r="C21" s="51">
        <v>8</v>
      </c>
      <c r="D21" s="51">
        <v>7</v>
      </c>
      <c r="E21" s="51">
        <v>7</v>
      </c>
      <c r="F21" s="51">
        <v>6</v>
      </c>
      <c r="G21" s="226">
        <f t="shared" si="4"/>
        <v>4</v>
      </c>
      <c r="H21" s="226">
        <f t="shared" si="5"/>
        <v>1</v>
      </c>
      <c r="I21" s="226">
        <f t="shared" si="5"/>
        <v>0.8571428571428571</v>
      </c>
      <c r="J21" s="226">
        <f t="shared" si="6"/>
        <v>3</v>
      </c>
    </row>
    <row r="22" spans="1:10" ht="19.5" customHeight="1" x14ac:dyDescent="0.3">
      <c r="A22" s="96" t="s">
        <v>272</v>
      </c>
      <c r="B22" s="51">
        <v>1</v>
      </c>
      <c r="C22" s="51">
        <v>1</v>
      </c>
      <c r="D22" s="51">
        <v>0</v>
      </c>
      <c r="E22" s="51">
        <v>0</v>
      </c>
      <c r="F22" s="51">
        <v>0</v>
      </c>
      <c r="G22" s="226">
        <f t="shared" si="4"/>
        <v>1</v>
      </c>
      <c r="H22" s="226">
        <f t="shared" si="5"/>
        <v>0</v>
      </c>
      <c r="I22" s="226">
        <f t="shared" si="5"/>
        <v>0</v>
      </c>
      <c r="J22" s="226">
        <f t="shared" si="6"/>
        <v>0</v>
      </c>
    </row>
    <row r="23" spans="1:10" ht="18.75" customHeight="1" x14ac:dyDescent="0.3">
      <c r="A23" s="96" t="s">
        <v>273</v>
      </c>
      <c r="B23" s="51">
        <v>2</v>
      </c>
      <c r="C23" s="51">
        <v>4</v>
      </c>
      <c r="D23" s="51">
        <v>4</v>
      </c>
      <c r="E23" s="51">
        <v>2</v>
      </c>
      <c r="F23" s="51">
        <v>1</v>
      </c>
      <c r="G23" s="226">
        <f t="shared" si="4"/>
        <v>2</v>
      </c>
      <c r="H23" s="226">
        <f t="shared" si="5"/>
        <v>0.5</v>
      </c>
      <c r="I23" s="226">
        <f t="shared" si="5"/>
        <v>0.5</v>
      </c>
      <c r="J23" s="226">
        <f t="shared" si="6"/>
        <v>0.5</v>
      </c>
    </row>
    <row r="24" spans="1:10" x14ac:dyDescent="0.3">
      <c r="A24" s="96" t="s">
        <v>275</v>
      </c>
      <c r="B24" s="51">
        <v>3</v>
      </c>
      <c r="C24" s="51">
        <v>3</v>
      </c>
      <c r="D24" s="51">
        <v>2</v>
      </c>
      <c r="E24" s="51">
        <v>1</v>
      </c>
      <c r="F24" s="51">
        <v>1</v>
      </c>
      <c r="G24" s="226">
        <f t="shared" si="4"/>
        <v>1</v>
      </c>
      <c r="H24" s="226">
        <f t="shared" si="5"/>
        <v>0.5</v>
      </c>
      <c r="I24" s="226">
        <f t="shared" si="5"/>
        <v>1</v>
      </c>
      <c r="J24" s="226">
        <f t="shared" si="6"/>
        <v>0.33333333333333331</v>
      </c>
    </row>
    <row r="25" spans="1:10" x14ac:dyDescent="0.3">
      <c r="A25" s="96" t="s">
        <v>276</v>
      </c>
      <c r="B25" s="51">
        <v>5</v>
      </c>
      <c r="C25" s="51">
        <v>5</v>
      </c>
      <c r="D25" s="51">
        <v>5</v>
      </c>
      <c r="E25" s="51">
        <v>5</v>
      </c>
      <c r="F25" s="51">
        <v>5</v>
      </c>
      <c r="G25" s="226">
        <f t="shared" si="4"/>
        <v>1</v>
      </c>
      <c r="H25" s="226">
        <f t="shared" si="5"/>
        <v>1</v>
      </c>
      <c r="I25" s="226">
        <f t="shared" si="5"/>
        <v>1</v>
      </c>
      <c r="J25" s="226">
        <f t="shared" si="6"/>
        <v>1</v>
      </c>
    </row>
    <row r="26" spans="1:10" x14ac:dyDescent="0.3">
      <c r="A26" s="96" t="s">
        <v>277</v>
      </c>
      <c r="B26" s="51">
        <v>2</v>
      </c>
      <c r="C26" s="51">
        <v>1</v>
      </c>
      <c r="D26" s="51">
        <v>1</v>
      </c>
      <c r="E26" s="51">
        <v>1</v>
      </c>
      <c r="F26" s="51">
        <v>1</v>
      </c>
      <c r="G26" s="226">
        <f t="shared" si="4"/>
        <v>0.5</v>
      </c>
      <c r="H26" s="226">
        <f t="shared" si="5"/>
        <v>1</v>
      </c>
      <c r="I26" s="226">
        <f t="shared" si="5"/>
        <v>1</v>
      </c>
      <c r="J26" s="226">
        <f t="shared" si="6"/>
        <v>0.5</v>
      </c>
    </row>
    <row r="27" spans="1:10" x14ac:dyDescent="0.3">
      <c r="A27" s="96" t="s">
        <v>279</v>
      </c>
      <c r="B27" s="51">
        <v>5</v>
      </c>
      <c r="C27" s="51">
        <v>5</v>
      </c>
      <c r="D27" s="51">
        <v>5</v>
      </c>
      <c r="E27" s="51">
        <v>5</v>
      </c>
      <c r="F27" s="51">
        <v>4</v>
      </c>
      <c r="G27" s="226">
        <f t="shared" si="4"/>
        <v>1</v>
      </c>
      <c r="H27" s="226">
        <f t="shared" si="5"/>
        <v>1</v>
      </c>
      <c r="I27" s="226">
        <f t="shared" si="5"/>
        <v>0.8</v>
      </c>
      <c r="J27" s="226">
        <f t="shared" si="6"/>
        <v>0.8</v>
      </c>
    </row>
    <row r="28" spans="1:10" x14ac:dyDescent="0.3">
      <c r="A28" s="317" t="s">
        <v>28</v>
      </c>
      <c r="B28" s="228">
        <f>SUM(B19:B27)</f>
        <v>25</v>
      </c>
      <c r="C28" s="228">
        <f>SUM(C19:C27)</f>
        <v>32</v>
      </c>
      <c r="D28" s="228">
        <f>SUM(D19:D27)</f>
        <v>29</v>
      </c>
      <c r="E28" s="228">
        <f>SUM(E19:E27)</f>
        <v>24</v>
      </c>
      <c r="F28" s="228">
        <f>SUM(F19:F27)</f>
        <v>21</v>
      </c>
      <c r="G28" s="241">
        <f t="shared" si="4"/>
        <v>1.28</v>
      </c>
      <c r="H28" s="241">
        <f t="shared" ref="H28:I28" si="7">IFERROR(E28/D28,0)</f>
        <v>0.82758620689655171</v>
      </c>
      <c r="I28" s="241">
        <f t="shared" si="7"/>
        <v>0.875</v>
      </c>
      <c r="J28" s="241">
        <f t="shared" si="6"/>
        <v>0.84</v>
      </c>
    </row>
    <row r="29" spans="1:10" x14ac:dyDescent="0.3">
      <c r="A29" s="60"/>
      <c r="B29" s="60"/>
      <c r="C29" s="60"/>
      <c r="D29" s="60"/>
      <c r="E29" s="60"/>
      <c r="F29" s="60"/>
      <c r="G29" s="60"/>
      <c r="H29" s="60"/>
      <c r="I29" s="60"/>
      <c r="J29" s="60"/>
    </row>
    <row r="30" spans="1:10" ht="16.2" thickBot="1" x14ac:dyDescent="0.35">
      <c r="A30" s="466" t="s">
        <v>92</v>
      </c>
      <c r="B30" s="467"/>
      <c r="C30" s="467"/>
      <c r="D30" s="467"/>
      <c r="E30" s="468"/>
      <c r="F30" s="60"/>
      <c r="G30" s="60"/>
      <c r="H30" s="60"/>
      <c r="I30" s="60"/>
      <c r="J30" s="60"/>
    </row>
    <row r="31" spans="1:10" ht="57.6" customHeight="1" thickBot="1" x14ac:dyDescent="0.35">
      <c r="A31" s="71" t="s">
        <v>48</v>
      </c>
      <c r="B31" s="49" t="s">
        <v>32</v>
      </c>
      <c r="C31" s="57" t="s">
        <v>33</v>
      </c>
      <c r="D31" s="57" t="s">
        <v>34</v>
      </c>
      <c r="E31" s="57" t="s">
        <v>35</v>
      </c>
      <c r="F31" s="49" t="s">
        <v>110</v>
      </c>
      <c r="G31" s="49" t="s">
        <v>111</v>
      </c>
      <c r="H31" s="49" t="s">
        <v>112</v>
      </c>
      <c r="I31" s="50" t="s">
        <v>113</v>
      </c>
      <c r="J31" s="60"/>
    </row>
    <row r="32" spans="1:10" x14ac:dyDescent="0.3">
      <c r="A32" s="93" t="s">
        <v>266</v>
      </c>
      <c r="B32" s="51">
        <v>1</v>
      </c>
      <c r="C32" s="51">
        <v>1</v>
      </c>
      <c r="D32" s="51">
        <v>1</v>
      </c>
      <c r="E32" s="51">
        <v>1</v>
      </c>
      <c r="F32" s="243">
        <f>+IFERROR(B32/(C4+#REF!),0)*100</f>
        <v>0</v>
      </c>
      <c r="G32" s="243">
        <f>+IFERROR(C32/(D4+#REF!),0)*100</f>
        <v>0</v>
      </c>
      <c r="H32" s="243">
        <f>+IFERROR(D32/(E4+#REF!),0)*100</f>
        <v>0</v>
      </c>
      <c r="I32" s="243">
        <f>+IFERROR(E32/(F4+#REF!),0)*100</f>
        <v>0</v>
      </c>
      <c r="J32" s="60"/>
    </row>
    <row r="33" spans="1:10" x14ac:dyDescent="0.3">
      <c r="A33" s="96" t="s">
        <v>267</v>
      </c>
      <c r="B33" s="51">
        <v>3</v>
      </c>
      <c r="C33" s="51">
        <v>3</v>
      </c>
      <c r="D33" s="51">
        <v>0</v>
      </c>
      <c r="E33" s="51">
        <v>0</v>
      </c>
      <c r="F33" s="226">
        <f t="shared" ref="F33:I40" si="8">+IFERROR(B33/(C5+C19),0)*100</f>
        <v>50</v>
      </c>
      <c r="G33" s="226">
        <f t="shared" si="8"/>
        <v>50</v>
      </c>
      <c r="H33" s="226">
        <f t="shared" si="8"/>
        <v>0</v>
      </c>
      <c r="I33" s="226">
        <f t="shared" si="8"/>
        <v>0</v>
      </c>
      <c r="J33" s="60"/>
    </row>
    <row r="34" spans="1:10" x14ac:dyDescent="0.3">
      <c r="A34" s="96" t="s">
        <v>268</v>
      </c>
      <c r="B34" s="51">
        <v>8</v>
      </c>
      <c r="C34" s="51">
        <v>8</v>
      </c>
      <c r="D34" s="51">
        <v>4</v>
      </c>
      <c r="E34" s="51">
        <v>3</v>
      </c>
      <c r="F34" s="226">
        <f t="shared" si="8"/>
        <v>72.727272727272734</v>
      </c>
      <c r="G34" s="226">
        <f t="shared" si="8"/>
        <v>72.727272727272734</v>
      </c>
      <c r="H34" s="226">
        <f t="shared" si="8"/>
        <v>80</v>
      </c>
      <c r="I34" s="226">
        <f t="shared" si="8"/>
        <v>75</v>
      </c>
      <c r="J34" s="60"/>
    </row>
    <row r="35" spans="1:10" x14ac:dyDescent="0.3">
      <c r="A35" s="96" t="s">
        <v>271</v>
      </c>
      <c r="B35" s="51">
        <v>9</v>
      </c>
      <c r="C35" s="51">
        <v>9</v>
      </c>
      <c r="D35" s="51">
        <v>4</v>
      </c>
      <c r="E35" s="51">
        <v>4</v>
      </c>
      <c r="F35" s="226">
        <f t="shared" si="8"/>
        <v>60</v>
      </c>
      <c r="G35" s="226">
        <f t="shared" si="8"/>
        <v>64.285714285714292</v>
      </c>
      <c r="H35" s="226">
        <f t="shared" si="8"/>
        <v>44.444444444444443</v>
      </c>
      <c r="I35" s="226">
        <f t="shared" si="8"/>
        <v>50</v>
      </c>
      <c r="J35" s="60"/>
    </row>
    <row r="36" spans="1:10" x14ac:dyDescent="0.3">
      <c r="A36" s="96" t="s">
        <v>272</v>
      </c>
      <c r="B36" s="51">
        <v>3</v>
      </c>
      <c r="C36" s="51">
        <v>2</v>
      </c>
      <c r="D36" s="51">
        <v>2</v>
      </c>
      <c r="E36" s="51">
        <v>2</v>
      </c>
      <c r="F36" s="226">
        <f t="shared" si="8"/>
        <v>75</v>
      </c>
      <c r="G36" s="226">
        <f t="shared" si="8"/>
        <v>66.666666666666657</v>
      </c>
      <c r="H36" s="226">
        <f t="shared" si="8"/>
        <v>66.666666666666657</v>
      </c>
      <c r="I36" s="226">
        <f t="shared" si="8"/>
        <v>66.666666666666657</v>
      </c>
      <c r="J36" s="60"/>
    </row>
    <row r="37" spans="1:10" x14ac:dyDescent="0.3">
      <c r="A37" s="96" t="s">
        <v>273</v>
      </c>
      <c r="B37" s="51">
        <v>2</v>
      </c>
      <c r="C37" s="51">
        <v>2</v>
      </c>
      <c r="D37" s="51">
        <v>2</v>
      </c>
      <c r="E37" s="51">
        <v>2</v>
      </c>
      <c r="F37" s="226">
        <f t="shared" si="8"/>
        <v>40</v>
      </c>
      <c r="G37" s="226">
        <f t="shared" si="8"/>
        <v>40</v>
      </c>
      <c r="H37" s="226">
        <f t="shared" si="8"/>
        <v>66.666666666666657</v>
      </c>
      <c r="I37" s="226">
        <f t="shared" si="8"/>
        <v>100</v>
      </c>
      <c r="J37" s="60"/>
    </row>
    <row r="38" spans="1:10" x14ac:dyDescent="0.3">
      <c r="A38" s="96" t="s">
        <v>275</v>
      </c>
      <c r="B38" s="51">
        <v>1</v>
      </c>
      <c r="C38" s="51">
        <v>1</v>
      </c>
      <c r="D38" s="51">
        <v>1</v>
      </c>
      <c r="E38" s="51">
        <v>1</v>
      </c>
      <c r="F38" s="226">
        <f t="shared" si="8"/>
        <v>25</v>
      </c>
      <c r="G38" s="226">
        <f t="shared" si="8"/>
        <v>33.333333333333329</v>
      </c>
      <c r="H38" s="226">
        <f t="shared" si="8"/>
        <v>50</v>
      </c>
      <c r="I38" s="226">
        <f t="shared" si="8"/>
        <v>50</v>
      </c>
      <c r="J38" s="60"/>
    </row>
    <row r="39" spans="1:10" x14ac:dyDescent="0.3">
      <c r="A39" s="96" t="s">
        <v>276</v>
      </c>
      <c r="B39" s="51">
        <v>11</v>
      </c>
      <c r="C39" s="51">
        <v>11</v>
      </c>
      <c r="D39" s="51">
        <v>6</v>
      </c>
      <c r="E39" s="51">
        <v>6</v>
      </c>
      <c r="F39" s="226">
        <f t="shared" si="8"/>
        <v>64.705882352941174</v>
      </c>
      <c r="G39" s="226">
        <f t="shared" si="8"/>
        <v>64.705882352941174</v>
      </c>
      <c r="H39" s="226">
        <f t="shared" si="8"/>
        <v>60</v>
      </c>
      <c r="I39" s="226">
        <f t="shared" si="8"/>
        <v>60</v>
      </c>
      <c r="J39" s="60"/>
    </row>
    <row r="40" spans="1:10" x14ac:dyDescent="0.3">
      <c r="A40" s="96" t="s">
        <v>277</v>
      </c>
      <c r="B40" s="51">
        <v>2</v>
      </c>
      <c r="C40" s="51">
        <v>2</v>
      </c>
      <c r="D40" s="51">
        <v>0</v>
      </c>
      <c r="E40" s="51">
        <v>0</v>
      </c>
      <c r="F40" s="226">
        <f t="shared" si="8"/>
        <v>50</v>
      </c>
      <c r="G40" s="226">
        <f t="shared" si="8"/>
        <v>66.666666666666657</v>
      </c>
      <c r="H40" s="226">
        <f t="shared" si="8"/>
        <v>0</v>
      </c>
      <c r="I40" s="226">
        <f t="shared" si="8"/>
        <v>0</v>
      </c>
      <c r="J40" s="60"/>
    </row>
    <row r="41" spans="1:10" x14ac:dyDescent="0.3">
      <c r="A41" s="96" t="s">
        <v>278</v>
      </c>
      <c r="B41" s="51">
        <v>1</v>
      </c>
      <c r="C41" s="51">
        <v>1</v>
      </c>
      <c r="D41" s="51">
        <v>1</v>
      </c>
      <c r="E41" s="51">
        <v>1</v>
      </c>
      <c r="F41" s="226">
        <f>+IFERROR(B41/(C13+#REF!),0)*100</f>
        <v>0</v>
      </c>
      <c r="G41" s="226">
        <f>+IFERROR(C41/(D13+#REF!),0)*100</f>
        <v>0</v>
      </c>
      <c r="H41" s="226">
        <f>+IFERROR(D41/(E13+#REF!),0)*100</f>
        <v>0</v>
      </c>
      <c r="I41" s="226">
        <f>+IFERROR(E41/(F13+#REF!),0)*100</f>
        <v>0</v>
      </c>
      <c r="J41" s="60"/>
    </row>
    <row r="42" spans="1:10" x14ac:dyDescent="0.3">
      <c r="A42" s="96" t="s">
        <v>279</v>
      </c>
      <c r="B42" s="51">
        <v>1</v>
      </c>
      <c r="C42" s="51">
        <v>1</v>
      </c>
      <c r="D42" s="51">
        <v>1</v>
      </c>
      <c r="E42" s="51">
        <v>1</v>
      </c>
      <c r="F42" s="226">
        <f t="shared" ref="F42:I43" si="9">+IFERROR(B42/(C14+C27),0)*100</f>
        <v>14.285714285714285</v>
      </c>
      <c r="G42" s="226">
        <f t="shared" si="9"/>
        <v>14.285714285714285</v>
      </c>
      <c r="H42" s="226">
        <f t="shared" si="9"/>
        <v>14.285714285714285</v>
      </c>
      <c r="I42" s="226">
        <f t="shared" si="9"/>
        <v>16.666666666666664</v>
      </c>
      <c r="J42" s="60"/>
    </row>
    <row r="43" spans="1:10" x14ac:dyDescent="0.3">
      <c r="A43" s="317" t="s">
        <v>28</v>
      </c>
      <c r="B43" s="228">
        <f>SUM(B32:B42)</f>
        <v>42</v>
      </c>
      <c r="C43" s="228">
        <f>SUM(C32:C42)</f>
        <v>41</v>
      </c>
      <c r="D43" s="228">
        <f>SUM(D32:D42)</f>
        <v>22</v>
      </c>
      <c r="E43" s="228">
        <f>SUM(E32:E42)</f>
        <v>21</v>
      </c>
      <c r="F43" s="241">
        <f t="shared" si="9"/>
        <v>56.000000000000007</v>
      </c>
      <c r="G43" s="241">
        <f t="shared" si="9"/>
        <v>57.74647887323944</v>
      </c>
      <c r="H43" s="241">
        <f t="shared" si="9"/>
        <v>50</v>
      </c>
      <c r="I43" s="241">
        <f t="shared" si="9"/>
        <v>52.5</v>
      </c>
      <c r="J43" s="60"/>
    </row>
    <row r="44" spans="1:10" x14ac:dyDescent="0.3">
      <c r="A44" s="60"/>
      <c r="B44" s="60"/>
      <c r="C44" s="60"/>
      <c r="D44" s="60"/>
      <c r="E44" s="60"/>
      <c r="F44" s="60"/>
      <c r="G44" s="60"/>
      <c r="H44" s="60"/>
      <c r="I44" s="60"/>
      <c r="J44" s="60"/>
    </row>
    <row r="45" spans="1:10" x14ac:dyDescent="0.3">
      <c r="A45" s="60"/>
      <c r="B45" s="60"/>
      <c r="C45" s="60"/>
      <c r="D45" s="60"/>
      <c r="E45" s="60"/>
      <c r="F45" s="60"/>
      <c r="G45" s="60"/>
      <c r="H45" s="60"/>
      <c r="I45" s="60"/>
      <c r="J45" s="60"/>
    </row>
    <row r="46" spans="1:10" ht="17.25" customHeight="1" thickBot="1" x14ac:dyDescent="0.35">
      <c r="A46" s="470" t="s">
        <v>93</v>
      </c>
      <c r="B46" s="470"/>
      <c r="C46" s="470"/>
      <c r="D46" s="470"/>
      <c r="E46" s="470"/>
      <c r="F46" s="60"/>
      <c r="G46" s="60"/>
      <c r="H46" s="60"/>
      <c r="I46" s="60"/>
      <c r="J46" s="60"/>
    </row>
    <row r="47" spans="1:10" ht="53.4" thickBot="1" x14ac:dyDescent="0.35">
      <c r="A47" s="71" t="s">
        <v>48</v>
      </c>
      <c r="B47" s="49" t="s">
        <v>32</v>
      </c>
      <c r="C47" s="57" t="s">
        <v>33</v>
      </c>
      <c r="D47" s="57" t="s">
        <v>34</v>
      </c>
      <c r="E47" s="57" t="s">
        <v>35</v>
      </c>
      <c r="F47" s="49" t="s">
        <v>110</v>
      </c>
      <c r="G47" s="49" t="s">
        <v>111</v>
      </c>
      <c r="H47" s="49" t="s">
        <v>112</v>
      </c>
      <c r="I47" s="50" t="s">
        <v>113</v>
      </c>
      <c r="J47" s="60"/>
    </row>
    <row r="48" spans="1:10" x14ac:dyDescent="0.3">
      <c r="A48" s="96" t="s">
        <v>275</v>
      </c>
      <c r="B48" s="51">
        <v>1</v>
      </c>
      <c r="C48" s="51">
        <v>1</v>
      </c>
      <c r="D48" s="51">
        <v>1</v>
      </c>
      <c r="E48" s="51">
        <v>1</v>
      </c>
      <c r="F48" s="226">
        <f t="shared" ref="F48:I50" si="10">+IFERROR(B48/(C10+C24),0)*100</f>
        <v>25</v>
      </c>
      <c r="G48" s="226">
        <f t="shared" si="10"/>
        <v>33.333333333333329</v>
      </c>
      <c r="H48" s="226">
        <f t="shared" si="10"/>
        <v>50</v>
      </c>
      <c r="I48" s="226">
        <f t="shared" si="10"/>
        <v>50</v>
      </c>
      <c r="J48" s="60"/>
    </row>
    <row r="49" spans="1:10" x14ac:dyDescent="0.3">
      <c r="A49" s="96" t="s">
        <v>276</v>
      </c>
      <c r="B49" s="51">
        <v>1</v>
      </c>
      <c r="C49" s="51">
        <v>1</v>
      </c>
      <c r="D49" s="51">
        <v>1</v>
      </c>
      <c r="E49" s="51">
        <v>1</v>
      </c>
      <c r="F49" s="226">
        <f t="shared" si="10"/>
        <v>5.8823529411764701</v>
      </c>
      <c r="G49" s="226">
        <f t="shared" si="10"/>
        <v>5.8823529411764701</v>
      </c>
      <c r="H49" s="226">
        <f t="shared" si="10"/>
        <v>10</v>
      </c>
      <c r="I49" s="226">
        <f t="shared" si="10"/>
        <v>10</v>
      </c>
      <c r="J49" s="60"/>
    </row>
    <row r="50" spans="1:10" x14ac:dyDescent="0.3">
      <c r="A50" s="96" t="s">
        <v>277</v>
      </c>
      <c r="B50" s="51">
        <v>0</v>
      </c>
      <c r="C50" s="51">
        <v>0</v>
      </c>
      <c r="D50" s="51">
        <v>0</v>
      </c>
      <c r="E50" s="51">
        <v>0</v>
      </c>
      <c r="F50" s="226">
        <f t="shared" si="10"/>
        <v>0</v>
      </c>
      <c r="G50" s="226">
        <f t="shared" si="10"/>
        <v>0</v>
      </c>
      <c r="H50" s="226">
        <f t="shared" si="10"/>
        <v>0</v>
      </c>
      <c r="I50" s="226">
        <f t="shared" si="10"/>
        <v>0</v>
      </c>
      <c r="J50" s="60"/>
    </row>
    <row r="51" spans="1:10" x14ac:dyDescent="0.3">
      <c r="A51" s="96" t="s">
        <v>278</v>
      </c>
      <c r="B51" s="51">
        <v>0</v>
      </c>
      <c r="C51" s="51">
        <v>0</v>
      </c>
      <c r="D51" s="51">
        <v>0</v>
      </c>
      <c r="E51" s="51">
        <v>0</v>
      </c>
      <c r="F51" s="226">
        <f>+IFERROR(B51/(C13+#REF!),0)*100</f>
        <v>0</v>
      </c>
      <c r="G51" s="226">
        <f>+IFERROR(C51/(D13+#REF!),0)*100</f>
        <v>0</v>
      </c>
      <c r="H51" s="226">
        <f>+IFERROR(D51/(E13+#REF!),0)*100</f>
        <v>0</v>
      </c>
      <c r="I51" s="226">
        <f>+IFERROR(E51/(F13+#REF!),0)*100</f>
        <v>0</v>
      </c>
      <c r="J51" s="60"/>
    </row>
    <row r="52" spans="1:10" x14ac:dyDescent="0.3">
      <c r="A52" s="96" t="s">
        <v>279</v>
      </c>
      <c r="B52" s="51">
        <v>0</v>
      </c>
      <c r="C52" s="51">
        <v>0</v>
      </c>
      <c r="D52" s="51">
        <v>0</v>
      </c>
      <c r="E52" s="51">
        <v>0</v>
      </c>
      <c r="F52" s="226">
        <f t="shared" ref="F52:I53" si="11">+IFERROR(B52/(C14+C27),0)*100</f>
        <v>0</v>
      </c>
      <c r="G52" s="226">
        <f t="shared" si="11"/>
        <v>0</v>
      </c>
      <c r="H52" s="226">
        <f t="shared" si="11"/>
        <v>0</v>
      </c>
      <c r="I52" s="226">
        <f t="shared" si="11"/>
        <v>0</v>
      </c>
      <c r="J52" s="60"/>
    </row>
    <row r="53" spans="1:10" x14ac:dyDescent="0.3">
      <c r="A53" s="317" t="s">
        <v>28</v>
      </c>
      <c r="B53" s="228">
        <f>SUM(B48:B52)</f>
        <v>2</v>
      </c>
      <c r="C53" s="228">
        <f>SUM(C48:C52)</f>
        <v>2</v>
      </c>
      <c r="D53" s="228">
        <f>SUM(D48:D52)</f>
        <v>2</v>
      </c>
      <c r="E53" s="228">
        <f>SUM(E48:E52)</f>
        <v>2</v>
      </c>
      <c r="F53" s="241">
        <f t="shared" si="11"/>
        <v>2.666666666666667</v>
      </c>
      <c r="G53" s="241">
        <f t="shared" si="11"/>
        <v>2.8169014084507045</v>
      </c>
      <c r="H53" s="241">
        <f t="shared" si="11"/>
        <v>4.5454545454545459</v>
      </c>
      <c r="I53" s="241">
        <f t="shared" si="11"/>
        <v>5</v>
      </c>
      <c r="J53" s="60"/>
    </row>
    <row r="54" spans="1:10" x14ac:dyDescent="0.3">
      <c r="A54" s="18"/>
      <c r="B54" s="18"/>
      <c r="C54" s="18"/>
      <c r="D54" s="18"/>
      <c r="E54" s="18"/>
      <c r="F54" s="18"/>
      <c r="G54" s="18"/>
      <c r="H54" s="18"/>
      <c r="I54" s="18"/>
    </row>
  </sheetData>
  <mergeCells count="5">
    <mergeCell ref="A17:J17"/>
    <mergeCell ref="A30:E30"/>
    <mergeCell ref="A2:J2"/>
    <mergeCell ref="A46:E46"/>
    <mergeCell ref="A1:J1"/>
  </mergeCells>
  <phoneticPr fontId="2" type="noConversion"/>
  <pageMargins left="0.75" right="0.75" top="1" bottom="1" header="0.4921259845" footer="0.4921259845"/>
  <pageSetup paperSize="9" scale="72" orientation="portrait" r:id="rId1"/>
  <headerFooter alignWithMargins="0"/>
  <rowBreaks count="2" manualBreakCount="2">
    <brk id="16" max="9" man="1"/>
    <brk id="4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2"/>
  <sheetViews>
    <sheetView view="pageBreakPreview" zoomScaleNormal="100" zoomScaleSheetLayoutView="100" workbookViewId="0">
      <selection activeCell="I31" sqref="I31"/>
    </sheetView>
  </sheetViews>
  <sheetFormatPr defaultRowHeight="15.6" x14ac:dyDescent="0.3"/>
  <cols>
    <col min="1" max="1" width="15.8984375" bestFit="1" customWidth="1"/>
    <col min="2" max="2" width="9.09765625" customWidth="1"/>
    <col min="3" max="3" width="11.796875" customWidth="1"/>
    <col min="4" max="4" width="12" customWidth="1"/>
    <col min="5" max="5" width="12.59765625" customWidth="1"/>
    <col min="6" max="6" width="9.5" customWidth="1"/>
    <col min="7" max="7" width="11.796875" customWidth="1"/>
    <col min="8" max="8" width="10.8984375" customWidth="1"/>
    <col min="10" max="10" width="9.796875" customWidth="1"/>
  </cols>
  <sheetData>
    <row r="1" spans="1:11" ht="20.25" customHeight="1" thickBot="1" x14ac:dyDescent="0.35">
      <c r="A1" s="465" t="s">
        <v>206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15.75" customHeight="1" x14ac:dyDescent="0.3">
      <c r="A2" s="480" t="s">
        <v>37</v>
      </c>
      <c r="B2" s="478" t="s">
        <v>38</v>
      </c>
      <c r="C2" s="479"/>
      <c r="D2" s="251"/>
      <c r="E2" s="252"/>
      <c r="F2" s="252"/>
      <c r="G2" s="478" t="s">
        <v>39</v>
      </c>
      <c r="H2" s="486"/>
      <c r="I2" s="487" t="s">
        <v>40</v>
      </c>
      <c r="J2" s="484" t="s">
        <v>41</v>
      </c>
    </row>
    <row r="3" spans="1:11" ht="15.75" customHeight="1" x14ac:dyDescent="0.3">
      <c r="A3" s="481"/>
      <c r="B3" s="253"/>
      <c r="C3" s="254"/>
      <c r="D3" s="255" t="s">
        <v>94</v>
      </c>
      <c r="E3" s="255"/>
      <c r="F3" s="255"/>
      <c r="G3" s="253"/>
      <c r="H3" s="256"/>
      <c r="I3" s="488"/>
      <c r="J3" s="485"/>
    </row>
    <row r="4" spans="1:11" s="2" customFormat="1" ht="79.2" x14ac:dyDescent="0.3">
      <c r="A4" s="482"/>
      <c r="B4" s="112" t="s">
        <v>2</v>
      </c>
      <c r="C4" s="112" t="s">
        <v>207</v>
      </c>
      <c r="D4" s="112" t="s">
        <v>90</v>
      </c>
      <c r="E4" s="112" t="s">
        <v>91</v>
      </c>
      <c r="F4" s="112" t="s">
        <v>87</v>
      </c>
      <c r="G4" s="112" t="s">
        <v>86</v>
      </c>
      <c r="H4" s="112" t="s">
        <v>85</v>
      </c>
      <c r="I4" s="488"/>
      <c r="J4" s="485"/>
    </row>
    <row r="5" spans="1:11" x14ac:dyDescent="0.3">
      <c r="A5" s="472" t="s">
        <v>26</v>
      </c>
      <c r="B5" s="67">
        <v>1</v>
      </c>
      <c r="C5" s="54">
        <v>297</v>
      </c>
      <c r="D5" s="54">
        <v>0</v>
      </c>
      <c r="E5" s="54">
        <v>288</v>
      </c>
      <c r="F5" s="54">
        <v>1</v>
      </c>
      <c r="G5" s="54">
        <v>1</v>
      </c>
      <c r="H5" s="54">
        <v>37</v>
      </c>
      <c r="I5" s="54">
        <v>3</v>
      </c>
      <c r="J5" s="54">
        <v>49</v>
      </c>
    </row>
    <row r="6" spans="1:11" x14ac:dyDescent="0.3">
      <c r="A6" s="473"/>
      <c r="B6" s="67">
        <v>2</v>
      </c>
      <c r="C6" s="54">
        <v>97</v>
      </c>
      <c r="D6" s="54">
        <v>0</v>
      </c>
      <c r="E6" s="54">
        <v>80</v>
      </c>
      <c r="F6" s="54">
        <v>0</v>
      </c>
      <c r="G6" s="54">
        <v>1</v>
      </c>
      <c r="H6" s="54">
        <v>32</v>
      </c>
      <c r="I6" s="54">
        <v>3</v>
      </c>
      <c r="J6" s="54">
        <v>37</v>
      </c>
    </row>
    <row r="7" spans="1:11" x14ac:dyDescent="0.3">
      <c r="A7" s="473"/>
      <c r="B7" s="67" t="s">
        <v>3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</row>
    <row r="8" spans="1:11" x14ac:dyDescent="0.3">
      <c r="A8" s="474"/>
      <c r="B8" s="67">
        <v>3</v>
      </c>
      <c r="C8" s="54">
        <v>11</v>
      </c>
      <c r="D8" s="54">
        <v>0</v>
      </c>
      <c r="E8" s="54">
        <v>7</v>
      </c>
      <c r="F8" s="54">
        <v>0</v>
      </c>
      <c r="G8" s="54">
        <v>0</v>
      </c>
      <c r="H8" s="54">
        <v>2</v>
      </c>
      <c r="I8" s="54">
        <v>1</v>
      </c>
      <c r="J8" s="54">
        <v>2</v>
      </c>
    </row>
    <row r="9" spans="1:11" x14ac:dyDescent="0.3">
      <c r="A9" s="257" t="s">
        <v>131</v>
      </c>
      <c r="B9" s="258"/>
      <c r="C9" s="228">
        <f>+SUM(C5:C8)</f>
        <v>405</v>
      </c>
      <c r="D9" s="228">
        <f t="shared" ref="D9:J9" si="0">+SUM(D5:D8)</f>
        <v>0</v>
      </c>
      <c r="E9" s="228">
        <f t="shared" si="0"/>
        <v>375</v>
      </c>
      <c r="F9" s="228">
        <f t="shared" si="0"/>
        <v>1</v>
      </c>
      <c r="G9" s="228">
        <f t="shared" si="0"/>
        <v>2</v>
      </c>
      <c r="H9" s="228">
        <f t="shared" si="0"/>
        <v>71</v>
      </c>
      <c r="I9" s="228">
        <f t="shared" si="0"/>
        <v>7</v>
      </c>
      <c r="J9" s="228">
        <f t="shared" si="0"/>
        <v>88</v>
      </c>
    </row>
    <row r="10" spans="1:11" x14ac:dyDescent="0.3">
      <c r="A10" s="472" t="s">
        <v>27</v>
      </c>
      <c r="B10" s="67">
        <v>1</v>
      </c>
      <c r="C10" s="54">
        <v>559</v>
      </c>
      <c r="D10" s="54">
        <v>568</v>
      </c>
      <c r="E10" s="54">
        <v>0</v>
      </c>
      <c r="F10" s="54">
        <v>1</v>
      </c>
      <c r="G10" s="54">
        <v>4</v>
      </c>
      <c r="H10" s="54">
        <v>18</v>
      </c>
      <c r="I10" s="54">
        <v>0</v>
      </c>
      <c r="J10" s="54">
        <v>23</v>
      </c>
    </row>
    <row r="11" spans="1:11" x14ac:dyDescent="0.3">
      <c r="A11" s="473"/>
      <c r="B11" s="67">
        <v>2</v>
      </c>
      <c r="C11" s="54">
        <v>440</v>
      </c>
      <c r="D11" s="54">
        <v>453</v>
      </c>
      <c r="E11" s="54">
        <v>0</v>
      </c>
      <c r="F11" s="54">
        <v>0</v>
      </c>
      <c r="G11" s="54">
        <v>5</v>
      </c>
      <c r="H11" s="54">
        <v>17</v>
      </c>
      <c r="I11" s="54">
        <v>0</v>
      </c>
      <c r="J11" s="54">
        <v>30</v>
      </c>
    </row>
    <row r="12" spans="1:11" x14ac:dyDescent="0.3">
      <c r="A12" s="473"/>
      <c r="B12" s="67" t="s">
        <v>3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</row>
    <row r="13" spans="1:11" x14ac:dyDescent="0.3">
      <c r="A13" s="474"/>
      <c r="B13" s="67">
        <v>3</v>
      </c>
      <c r="C13" s="54">
        <v>71</v>
      </c>
      <c r="D13" s="54">
        <v>71</v>
      </c>
      <c r="E13" s="54">
        <v>3</v>
      </c>
      <c r="F13" s="54">
        <v>0</v>
      </c>
      <c r="G13" s="54">
        <v>3</v>
      </c>
      <c r="H13" s="54">
        <v>5</v>
      </c>
      <c r="I13" s="54">
        <v>1</v>
      </c>
      <c r="J13" s="54">
        <v>8</v>
      </c>
    </row>
    <row r="14" spans="1:11" x14ac:dyDescent="0.3">
      <c r="A14" s="259" t="s">
        <v>132</v>
      </c>
      <c r="B14" s="245"/>
      <c r="C14" s="260">
        <f>+SUM(C10:C13)</f>
        <v>1070</v>
      </c>
      <c r="D14" s="260">
        <f t="shared" ref="D14:J14" si="1">+SUM(D10:D13)</f>
        <v>1092</v>
      </c>
      <c r="E14" s="260">
        <f t="shared" si="1"/>
        <v>3</v>
      </c>
      <c r="F14" s="260">
        <f t="shared" si="1"/>
        <v>1</v>
      </c>
      <c r="G14" s="260">
        <f t="shared" si="1"/>
        <v>12</v>
      </c>
      <c r="H14" s="260">
        <f t="shared" si="1"/>
        <v>40</v>
      </c>
      <c r="I14" s="260">
        <f t="shared" si="1"/>
        <v>1</v>
      </c>
      <c r="J14" s="260">
        <f t="shared" si="1"/>
        <v>61</v>
      </c>
    </row>
    <row r="15" spans="1:11" x14ac:dyDescent="0.3">
      <c r="A15" s="475" t="s">
        <v>133</v>
      </c>
      <c r="B15" s="209">
        <v>1</v>
      </c>
      <c r="C15" s="207">
        <f>+C5+C10</f>
        <v>856</v>
      </c>
      <c r="D15" s="207">
        <f t="shared" ref="D15:J15" si="2">+D5+D10</f>
        <v>568</v>
      </c>
      <c r="E15" s="207">
        <f t="shared" si="2"/>
        <v>288</v>
      </c>
      <c r="F15" s="207">
        <f t="shared" si="2"/>
        <v>2</v>
      </c>
      <c r="G15" s="207">
        <f t="shared" si="2"/>
        <v>5</v>
      </c>
      <c r="H15" s="207">
        <f t="shared" si="2"/>
        <v>55</v>
      </c>
      <c r="I15" s="207">
        <f t="shared" si="2"/>
        <v>3</v>
      </c>
      <c r="J15" s="207">
        <f t="shared" si="2"/>
        <v>72</v>
      </c>
    </row>
    <row r="16" spans="1:11" x14ac:dyDescent="0.3">
      <c r="A16" s="476"/>
      <c r="B16" s="209">
        <v>2</v>
      </c>
      <c r="C16" s="207">
        <f t="shared" ref="C16:J18" si="3">+C6+C11</f>
        <v>537</v>
      </c>
      <c r="D16" s="207">
        <f t="shared" si="3"/>
        <v>453</v>
      </c>
      <c r="E16" s="207">
        <f t="shared" si="3"/>
        <v>80</v>
      </c>
      <c r="F16" s="207">
        <f t="shared" si="3"/>
        <v>0</v>
      </c>
      <c r="G16" s="207">
        <f t="shared" si="3"/>
        <v>6</v>
      </c>
      <c r="H16" s="207">
        <f t="shared" si="3"/>
        <v>49</v>
      </c>
      <c r="I16" s="207">
        <f t="shared" si="3"/>
        <v>3</v>
      </c>
      <c r="J16" s="207">
        <f t="shared" si="3"/>
        <v>67</v>
      </c>
    </row>
    <row r="17" spans="1:10" x14ac:dyDescent="0.3">
      <c r="A17" s="476"/>
      <c r="B17" s="209" t="s">
        <v>3</v>
      </c>
      <c r="C17" s="207">
        <f t="shared" si="3"/>
        <v>0</v>
      </c>
      <c r="D17" s="207">
        <f t="shared" si="3"/>
        <v>0</v>
      </c>
      <c r="E17" s="207">
        <f t="shared" si="3"/>
        <v>0</v>
      </c>
      <c r="F17" s="207">
        <f t="shared" si="3"/>
        <v>0</v>
      </c>
      <c r="G17" s="207">
        <f t="shared" si="3"/>
        <v>0</v>
      </c>
      <c r="H17" s="207">
        <f t="shared" si="3"/>
        <v>0</v>
      </c>
      <c r="I17" s="207">
        <f t="shared" si="3"/>
        <v>0</v>
      </c>
      <c r="J17" s="207">
        <f t="shared" si="3"/>
        <v>0</v>
      </c>
    </row>
    <row r="18" spans="1:10" x14ac:dyDescent="0.3">
      <c r="A18" s="477"/>
      <c r="B18" s="209">
        <v>3</v>
      </c>
      <c r="C18" s="207">
        <f>+C8+C13</f>
        <v>82</v>
      </c>
      <c r="D18" s="207">
        <f t="shared" si="3"/>
        <v>71</v>
      </c>
      <c r="E18" s="207">
        <f t="shared" si="3"/>
        <v>10</v>
      </c>
      <c r="F18" s="207">
        <f t="shared" si="3"/>
        <v>0</v>
      </c>
      <c r="G18" s="207">
        <f t="shared" si="3"/>
        <v>3</v>
      </c>
      <c r="H18" s="207">
        <f t="shared" si="3"/>
        <v>7</v>
      </c>
      <c r="I18" s="207">
        <f t="shared" si="3"/>
        <v>2</v>
      </c>
      <c r="J18" s="207">
        <f t="shared" si="3"/>
        <v>10</v>
      </c>
    </row>
    <row r="19" spans="1:10" x14ac:dyDescent="0.3">
      <c r="A19" s="261" t="s">
        <v>28</v>
      </c>
      <c r="B19" s="258"/>
      <c r="C19" s="228">
        <f>+SUM(C15:C18)</f>
        <v>1475</v>
      </c>
      <c r="D19" s="228">
        <f t="shared" ref="D19:J19" si="4">+SUM(D15:D18)</f>
        <v>1092</v>
      </c>
      <c r="E19" s="228">
        <f t="shared" si="4"/>
        <v>378</v>
      </c>
      <c r="F19" s="228">
        <f t="shared" si="4"/>
        <v>2</v>
      </c>
      <c r="G19" s="228">
        <f t="shared" si="4"/>
        <v>14</v>
      </c>
      <c r="H19" s="228">
        <f t="shared" si="4"/>
        <v>111</v>
      </c>
      <c r="I19" s="228">
        <f t="shared" si="4"/>
        <v>8</v>
      </c>
      <c r="J19" s="228">
        <f t="shared" si="4"/>
        <v>149</v>
      </c>
    </row>
    <row r="20" spans="1:10" x14ac:dyDescent="0.3">
      <c r="B20" s="1"/>
    </row>
    <row r="21" spans="1:10" x14ac:dyDescent="0.3">
      <c r="B21" s="1"/>
    </row>
    <row r="22" spans="1:10" x14ac:dyDescent="0.3">
      <c r="B22" s="1"/>
    </row>
  </sheetData>
  <mergeCells count="9">
    <mergeCell ref="A10:A13"/>
    <mergeCell ref="A15:A18"/>
    <mergeCell ref="B2:C2"/>
    <mergeCell ref="A2:A4"/>
    <mergeCell ref="A1:K1"/>
    <mergeCell ref="J2:J4"/>
    <mergeCell ref="G2:H2"/>
    <mergeCell ref="I2:I4"/>
    <mergeCell ref="A5:A8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0E4545-BAD6-469B-9218-C04FA07708F4}">
  <ds:schemaRefs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9</vt:i4>
      </vt:variant>
    </vt:vector>
  </HeadingPairs>
  <TitlesOfParts>
    <vt:vector size="36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'T13 publ činnosť'!Oblasť_tlače</vt:lpstr>
      <vt:lpstr>'T15 štud.program - ŠP'!Oblasť_tlače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Frantisek Forro</cp:lastModifiedBy>
  <cp:lastPrinted>2020-04-04T17:49:33Z</cp:lastPrinted>
  <dcterms:created xsi:type="dcterms:W3CDTF">2010-01-11T10:19:31Z</dcterms:created>
  <dcterms:modified xsi:type="dcterms:W3CDTF">2020-04-17T09:23:36Z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